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X:\GIN\01_PROJETOS\00_Contratação_Projetos_2023\03_Projetos_CBR\03_Demandas Encaminhadas\Demanda 32 - Acessibilidade EI CHA\06. ENTREGA 06_REV. PLO E MEMO_25-06-2024\PLO\"/>
    </mc:Choice>
  </mc:AlternateContent>
  <bookViews>
    <workbookView xWindow="0" yWindow="0" windowWidth="23040" windowHeight="8664"/>
  </bookViews>
  <sheets>
    <sheet name="Orçamento" sheetId="1" r:id="rId1"/>
    <sheet name="Cronograma" sheetId="2" r:id="rId2"/>
  </sheets>
  <externalReferences>
    <externalReference r:id="rId3"/>
  </externalReferences>
  <definedNames>
    <definedName name="_xlnm._FilterDatabase" localSheetId="0" hidden="1">Orçamento!$A$1:$M$154</definedName>
    <definedName name="_xlnm.Print_Area" localSheetId="1">Cronograma!$A$1:$AA$46</definedName>
    <definedName name="_xlnm.Print_Area" localSheetId="0">Orçamento!$A$1:$M$154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1" i="1" l="1"/>
  <c r="K41" i="1"/>
  <c r="M41" i="1" s="1"/>
  <c r="J41" i="1"/>
  <c r="L40" i="1"/>
  <c r="K40" i="1"/>
  <c r="M40" i="1" s="1"/>
  <c r="J40" i="1"/>
  <c r="L51" i="1" l="1"/>
  <c r="K51" i="1"/>
  <c r="M51" i="1" s="1"/>
  <c r="J51" i="1"/>
  <c r="L109" i="1"/>
  <c r="K109" i="1"/>
  <c r="J109" i="1"/>
  <c r="L108" i="1"/>
  <c r="K108" i="1"/>
  <c r="J108" i="1"/>
  <c r="L107" i="1"/>
  <c r="K107" i="1"/>
  <c r="J107" i="1"/>
  <c r="L106" i="1"/>
  <c r="K106" i="1"/>
  <c r="J106" i="1"/>
  <c r="L91" i="1"/>
  <c r="K91" i="1"/>
  <c r="J91" i="1"/>
  <c r="L90" i="1"/>
  <c r="K90" i="1"/>
  <c r="J90" i="1"/>
  <c r="M108" i="1" l="1"/>
  <c r="M91" i="1"/>
  <c r="M109" i="1"/>
  <c r="M107" i="1"/>
  <c r="M106" i="1"/>
  <c r="M90" i="1"/>
  <c r="L89" i="1" l="1"/>
  <c r="K89" i="1"/>
  <c r="J89" i="1"/>
  <c r="L88" i="1"/>
  <c r="K88" i="1"/>
  <c r="J88" i="1"/>
  <c r="L87" i="1"/>
  <c r="K87" i="1"/>
  <c r="J87" i="1"/>
  <c r="L86" i="1"/>
  <c r="K86" i="1"/>
  <c r="J86" i="1"/>
  <c r="L85" i="1"/>
  <c r="K85" i="1"/>
  <c r="J85" i="1"/>
  <c r="L84" i="1"/>
  <c r="K84" i="1"/>
  <c r="J84" i="1"/>
  <c r="L83" i="1"/>
  <c r="K83" i="1"/>
  <c r="J83" i="1"/>
  <c r="AJ18" i="2"/>
  <c r="N18" i="2"/>
  <c r="J18" i="2"/>
  <c r="B18" i="2"/>
  <c r="AJ17" i="2"/>
  <c r="N17" i="2"/>
  <c r="AK17" i="2" s="1"/>
  <c r="J17" i="2"/>
  <c r="B17" i="2"/>
  <c r="AJ16" i="2"/>
  <c r="N16" i="2"/>
  <c r="J16" i="2"/>
  <c r="B16" i="2"/>
  <c r="AJ15" i="2"/>
  <c r="N15" i="2"/>
  <c r="J15" i="2"/>
  <c r="B15" i="2"/>
  <c r="AJ14" i="2"/>
  <c r="N14" i="2"/>
  <c r="J14" i="2"/>
  <c r="B14" i="2"/>
  <c r="AJ13" i="2"/>
  <c r="N13" i="2"/>
  <c r="J13" i="2"/>
  <c r="B13" i="2"/>
  <c r="L105" i="1"/>
  <c r="K105" i="1"/>
  <c r="J105" i="1"/>
  <c r="L100" i="1"/>
  <c r="K100" i="1"/>
  <c r="J100" i="1"/>
  <c r="L96" i="1"/>
  <c r="K96" i="1"/>
  <c r="J96" i="1"/>
  <c r="AK18" i="2" l="1"/>
  <c r="AK14" i="2"/>
  <c r="M88" i="1"/>
  <c r="M86" i="1"/>
  <c r="M84" i="1"/>
  <c r="M89" i="1"/>
  <c r="M87" i="1"/>
  <c r="M85" i="1"/>
  <c r="M83" i="1"/>
  <c r="AK13" i="2"/>
  <c r="AK15" i="2"/>
  <c r="AK16" i="2"/>
  <c r="M105" i="1"/>
  <c r="M100" i="1"/>
  <c r="M96" i="1"/>
  <c r="M95" i="1" s="1"/>
  <c r="M82" i="1" l="1"/>
  <c r="L99" i="1"/>
  <c r="K99" i="1"/>
  <c r="J99" i="1"/>
  <c r="L81" i="1"/>
  <c r="K81" i="1"/>
  <c r="J81" i="1"/>
  <c r="L80" i="1"/>
  <c r="K80" i="1"/>
  <c r="J80" i="1"/>
  <c r="L79" i="1"/>
  <c r="K79" i="1"/>
  <c r="J79" i="1"/>
  <c r="L77" i="1"/>
  <c r="K77" i="1"/>
  <c r="J77" i="1"/>
  <c r="L75" i="1"/>
  <c r="K75" i="1"/>
  <c r="J75" i="1"/>
  <c r="L73" i="1"/>
  <c r="K73" i="1"/>
  <c r="J73" i="1"/>
  <c r="L74" i="1"/>
  <c r="K74" i="1"/>
  <c r="J74" i="1"/>
  <c r="L66" i="1"/>
  <c r="K66" i="1"/>
  <c r="J66" i="1"/>
  <c r="L65" i="1"/>
  <c r="K65" i="1"/>
  <c r="J65" i="1"/>
  <c r="L50" i="1"/>
  <c r="L52" i="1" s="1"/>
  <c r="K50" i="1"/>
  <c r="J50" i="1"/>
  <c r="L34" i="1"/>
  <c r="K34" i="1"/>
  <c r="J34" i="1"/>
  <c r="L33" i="1"/>
  <c r="K33" i="1"/>
  <c r="J33" i="1"/>
  <c r="L32" i="1"/>
  <c r="K32" i="1"/>
  <c r="J32" i="1"/>
  <c r="K52" i="1" l="1"/>
  <c r="C11" i="2" s="1"/>
  <c r="D11" i="2"/>
  <c r="M99" i="1"/>
  <c r="M80" i="1"/>
  <c r="M79" i="1"/>
  <c r="M81" i="1"/>
  <c r="M73" i="1"/>
  <c r="M77" i="1"/>
  <c r="M76" i="1" s="1"/>
  <c r="M75" i="1"/>
  <c r="M74" i="1"/>
  <c r="M65" i="1"/>
  <c r="M66" i="1"/>
  <c r="M50" i="1"/>
  <c r="M49" i="1" s="1"/>
  <c r="M33" i="1"/>
  <c r="M32" i="1"/>
  <c r="M34" i="1"/>
  <c r="AJ8" i="2"/>
  <c r="J8" i="2"/>
  <c r="N8" i="2"/>
  <c r="J9" i="2"/>
  <c r="N9" i="2"/>
  <c r="J10" i="2"/>
  <c r="N10" i="2"/>
  <c r="J11" i="2"/>
  <c r="N11" i="2"/>
  <c r="J12" i="2"/>
  <c r="N12" i="2"/>
  <c r="L104" i="1"/>
  <c r="K104" i="1"/>
  <c r="J104" i="1"/>
  <c r="L30" i="1"/>
  <c r="K30" i="1"/>
  <c r="J30" i="1"/>
  <c r="M64" i="1" l="1"/>
  <c r="K110" i="1"/>
  <c r="C16" i="2" s="1"/>
  <c r="M72" i="1"/>
  <c r="M78" i="1"/>
  <c r="L110" i="1"/>
  <c r="D16" i="2" s="1"/>
  <c r="L53" i="1"/>
  <c r="M30" i="1"/>
  <c r="M104" i="1"/>
  <c r="M103" i="1" s="1"/>
  <c r="L111" i="1" l="1"/>
  <c r="L71" i="1"/>
  <c r="L92" i="1" s="1"/>
  <c r="D14" i="2" s="1"/>
  <c r="K71" i="1"/>
  <c r="K92" i="1" s="1"/>
  <c r="C14" i="2" s="1"/>
  <c r="J71" i="1"/>
  <c r="M71" i="1" l="1"/>
  <c r="M70" i="1" s="1"/>
  <c r="M69" i="1" s="1"/>
  <c r="L118" i="1" l="1"/>
  <c r="K118" i="1"/>
  <c r="J118" i="1"/>
  <c r="L117" i="1"/>
  <c r="L119" i="1" s="1"/>
  <c r="D18" i="2" s="1"/>
  <c r="K117" i="1"/>
  <c r="J117" i="1"/>
  <c r="K119" i="1" l="1"/>
  <c r="C18" i="2" s="1"/>
  <c r="M117" i="1"/>
  <c r="M118" i="1"/>
  <c r="G134" i="1"/>
  <c r="G140" i="1" s="1"/>
  <c r="M116" i="1" l="1"/>
  <c r="L120" i="1"/>
  <c r="AJ12" i="2"/>
  <c r="AJ11" i="2"/>
  <c r="AJ10" i="2"/>
  <c r="AJ9" i="2"/>
  <c r="B12" i="2"/>
  <c r="L63" i="1"/>
  <c r="K63" i="1"/>
  <c r="J63" i="1"/>
  <c r="L62" i="1"/>
  <c r="K62" i="1"/>
  <c r="J62" i="1"/>
  <c r="L61" i="1"/>
  <c r="L67" i="1" s="1"/>
  <c r="K61" i="1"/>
  <c r="J61" i="1"/>
  <c r="AA16" i="2" l="1"/>
  <c r="K16" i="2"/>
  <c r="AE16" i="2"/>
  <c r="W16" i="2"/>
  <c r="S16" i="2"/>
  <c r="E16" i="2"/>
  <c r="G16" i="2"/>
  <c r="O16" i="2"/>
  <c r="AG16" i="2"/>
  <c r="AC16" i="2"/>
  <c r="M16" i="2"/>
  <c r="U16" i="2"/>
  <c r="Q16" i="2"/>
  <c r="Y16" i="2"/>
  <c r="I16" i="2"/>
  <c r="K67" i="1"/>
  <c r="AK12" i="2"/>
  <c r="M63" i="1"/>
  <c r="M61" i="1"/>
  <c r="M62" i="1"/>
  <c r="M60" i="1" l="1"/>
  <c r="M59" i="1" s="1"/>
  <c r="C13" i="2"/>
  <c r="D13" i="2"/>
  <c r="L68" i="1"/>
  <c r="M13" i="2" l="1"/>
  <c r="Y13" i="2"/>
  <c r="U13" i="2"/>
  <c r="Q13" i="2"/>
  <c r="AC13" i="2"/>
  <c r="AG13" i="2"/>
  <c r="I13" i="2"/>
  <c r="K13" i="2"/>
  <c r="G13" i="2"/>
  <c r="W13" i="2"/>
  <c r="O13" i="2"/>
  <c r="AE13" i="2"/>
  <c r="E13" i="2"/>
  <c r="AA13" i="2"/>
  <c r="S13" i="2"/>
  <c r="AK8" i="2"/>
  <c r="AK9" i="2" l="1"/>
  <c r="AK11" i="2"/>
  <c r="AK10" i="2"/>
  <c r="L113" i="1"/>
  <c r="L114" i="1" s="1"/>
  <c r="D17" i="2" s="1"/>
  <c r="K113" i="1"/>
  <c r="K114" i="1" s="1"/>
  <c r="C17" i="2" s="1"/>
  <c r="J113" i="1"/>
  <c r="L98" i="1"/>
  <c r="L101" i="1" s="1"/>
  <c r="D15" i="2" s="1"/>
  <c r="K98" i="1"/>
  <c r="K101" i="1" s="1"/>
  <c r="C15" i="2" s="1"/>
  <c r="J98" i="1"/>
  <c r="L46" i="1"/>
  <c r="K46" i="1"/>
  <c r="J46" i="1"/>
  <c r="K15" i="2" l="1"/>
  <c r="W15" i="2"/>
  <c r="AA15" i="2"/>
  <c r="AE15" i="2"/>
  <c r="O15" i="2"/>
  <c r="G15" i="2"/>
  <c r="S15" i="2"/>
  <c r="E15" i="2"/>
  <c r="U15" i="2"/>
  <c r="Q15" i="2"/>
  <c r="I15" i="2"/>
  <c r="M15" i="2"/>
  <c r="Y15" i="2"/>
  <c r="AC15" i="2"/>
  <c r="AG15" i="2"/>
  <c r="L115" i="1"/>
  <c r="E18" i="2"/>
  <c r="K18" i="2"/>
  <c r="G18" i="2"/>
  <c r="M98" i="1"/>
  <c r="M97" i="1" s="1"/>
  <c r="M94" i="1" s="1"/>
  <c r="M113" i="1"/>
  <c r="M112" i="1" s="1"/>
  <c r="M46" i="1"/>
  <c r="I18" i="2" l="1"/>
  <c r="M18" i="2"/>
  <c r="L102" i="1"/>
  <c r="J31" i="1"/>
  <c r="K31" i="1"/>
  <c r="L31" i="1"/>
  <c r="M31" i="1" l="1"/>
  <c r="B9" i="2" l="1"/>
  <c r="B10" i="2"/>
  <c r="B11" i="2"/>
  <c r="B8" i="2"/>
  <c r="L56" i="1" l="1"/>
  <c r="L57" i="1" s="1"/>
  <c r="K56" i="1"/>
  <c r="J56" i="1"/>
  <c r="L45" i="1"/>
  <c r="K45" i="1"/>
  <c r="K47" i="1" s="1"/>
  <c r="C10" i="2" s="1"/>
  <c r="J45" i="1"/>
  <c r="L39" i="1"/>
  <c r="K39" i="1"/>
  <c r="J39" i="1"/>
  <c r="L38" i="1"/>
  <c r="K38" i="1"/>
  <c r="J38" i="1"/>
  <c r="L29" i="1"/>
  <c r="K29" i="1"/>
  <c r="J29" i="1"/>
  <c r="L28" i="1"/>
  <c r="L35" i="1" s="1"/>
  <c r="K28" i="1"/>
  <c r="J28" i="1"/>
  <c r="L42" i="1" l="1"/>
  <c r="L47" i="1"/>
  <c r="D10" i="2" s="1"/>
  <c r="K57" i="1"/>
  <c r="C12" i="2" s="1"/>
  <c r="K35" i="1"/>
  <c r="K42" i="1"/>
  <c r="C9" i="2" s="1"/>
  <c r="D9" i="2"/>
  <c r="L48" i="1"/>
  <c r="M56" i="1"/>
  <c r="M55" i="1" s="1"/>
  <c r="M54" i="1" s="1"/>
  <c r="M29" i="1"/>
  <c r="M45" i="1"/>
  <c r="M44" i="1" s="1"/>
  <c r="M39" i="1"/>
  <c r="M38" i="1"/>
  <c r="M28" i="1"/>
  <c r="M37" i="1" l="1"/>
  <c r="M27" i="1"/>
  <c r="M26" i="1" s="1"/>
  <c r="M25" i="1" s="1"/>
  <c r="D12" i="2"/>
  <c r="K12" i="2"/>
  <c r="G12" i="2"/>
  <c r="AC14" i="2"/>
  <c r="I14" i="2"/>
  <c r="AG14" i="2"/>
  <c r="Y14" i="2"/>
  <c r="Q14" i="2"/>
  <c r="U14" i="2"/>
  <c r="M14" i="2"/>
  <c r="L58" i="1"/>
  <c r="L43" i="1"/>
  <c r="AG10" i="2"/>
  <c r="L36" i="1"/>
  <c r="K10" i="2"/>
  <c r="G10" i="2"/>
  <c r="I9" i="2"/>
  <c r="M9" i="2"/>
  <c r="S10" i="2"/>
  <c r="C8" i="2"/>
  <c r="D8" i="2"/>
  <c r="M12" i="2" l="1"/>
  <c r="I12" i="2"/>
  <c r="L121" i="1"/>
  <c r="L122" i="1" s="1"/>
  <c r="L143" i="1" s="1"/>
  <c r="S14" i="2"/>
  <c r="W14" i="2"/>
  <c r="AA14" i="2"/>
  <c r="E14" i="2"/>
  <c r="G14" i="2"/>
  <c r="K14" i="2"/>
  <c r="AE14" i="2"/>
  <c r="O14" i="2"/>
  <c r="M10" i="2"/>
  <c r="I10" i="2"/>
  <c r="K8" i="2"/>
  <c r="G8" i="2"/>
  <c r="Y8" i="2"/>
  <c r="M8" i="2"/>
  <c r="I8" i="2"/>
  <c r="G9" i="2"/>
  <c r="K9" i="2"/>
  <c r="E12" i="2"/>
  <c r="Q10" i="2"/>
  <c r="U10" i="2"/>
  <c r="Y10" i="2"/>
  <c r="AC10" i="2"/>
  <c r="W10" i="2"/>
  <c r="AA10" i="2"/>
  <c r="E10" i="2"/>
  <c r="O10" i="2"/>
  <c r="AE10" i="2"/>
  <c r="U8" i="2"/>
  <c r="AG8" i="2"/>
  <c r="E8" i="2"/>
  <c r="AC8" i="2"/>
  <c r="Q8" i="2"/>
  <c r="O8" i="2"/>
  <c r="W8" i="2"/>
  <c r="S8" i="2"/>
  <c r="AA8" i="2"/>
  <c r="AE8" i="2"/>
  <c r="C22" i="2"/>
  <c r="C27" i="2" s="1"/>
  <c r="AE9" i="2"/>
  <c r="O9" i="2"/>
  <c r="AA9" i="2"/>
  <c r="S9" i="2"/>
  <c r="W9" i="2"/>
  <c r="L93" i="1" l="1"/>
  <c r="K121" i="1"/>
  <c r="AA11" i="2"/>
  <c r="K11" i="2"/>
  <c r="O11" i="2"/>
  <c r="S11" i="2"/>
  <c r="G11" i="2"/>
  <c r="W11" i="2"/>
  <c r="AE11" i="2"/>
  <c r="L124" i="1" l="1"/>
  <c r="K142" i="1"/>
  <c r="L145" i="1" s="1"/>
  <c r="O17" i="2"/>
  <c r="O24" i="2" s="1"/>
  <c r="W17" i="2"/>
  <c r="W24" i="2" s="1"/>
  <c r="G17" i="2"/>
  <c r="G24" i="2" s="1"/>
  <c r="AA17" i="2"/>
  <c r="AA24" i="2" s="1"/>
  <c r="AA27" i="2" s="1"/>
  <c r="AE17" i="2"/>
  <c r="AE24" i="2" s="1"/>
  <c r="E17" i="2"/>
  <c r="S17" i="2"/>
  <c r="S24" i="2" s="1"/>
  <c r="K17" i="2"/>
  <c r="K24" i="2" s="1"/>
  <c r="AG17" i="2"/>
  <c r="AC17" i="2"/>
  <c r="M17" i="2"/>
  <c r="U17" i="2"/>
  <c r="I17" i="2"/>
  <c r="Q17" i="2"/>
  <c r="Y17" i="2"/>
  <c r="Y9" i="2"/>
  <c r="Q9" i="2"/>
  <c r="U9" i="2"/>
  <c r="AG9" i="2"/>
  <c r="AC9" i="2"/>
  <c r="D22" i="2"/>
  <c r="E9" i="2"/>
  <c r="K27" i="2" l="1"/>
  <c r="L24" i="2"/>
  <c r="O27" i="2"/>
  <c r="P24" i="2"/>
  <c r="H24" i="2"/>
  <c r="G27" i="2"/>
  <c r="W27" i="2"/>
  <c r="X24" i="2"/>
  <c r="AF24" i="2"/>
  <c r="AE27" i="2"/>
  <c r="T24" i="2"/>
  <c r="S27" i="2"/>
  <c r="AB24" i="2"/>
  <c r="L149" i="1"/>
  <c r="U11" i="2"/>
  <c r="U25" i="2" s="1"/>
  <c r="Q11" i="2"/>
  <c r="Q25" i="2" s="1"/>
  <c r="Q28" i="2" s="1"/>
  <c r="Y11" i="2"/>
  <c r="Y25" i="2" s="1"/>
  <c r="I11" i="2"/>
  <c r="I25" i="2" s="1"/>
  <c r="I28" i="2" s="1"/>
  <c r="M11" i="2"/>
  <c r="M25" i="2" s="1"/>
  <c r="M28" i="2" s="1"/>
  <c r="AG11" i="2"/>
  <c r="AG25" i="2" s="1"/>
  <c r="AC11" i="2"/>
  <c r="AC25" i="2" s="1"/>
  <c r="AD25" i="2" s="1"/>
  <c r="E11" i="2"/>
  <c r="E22" i="2" s="1"/>
  <c r="D28" i="2"/>
  <c r="E28" i="2" s="1"/>
  <c r="F13" i="2" s="1"/>
  <c r="F12" i="2" l="1"/>
  <c r="F18" i="2"/>
  <c r="F15" i="2"/>
  <c r="F14" i="2"/>
  <c r="F17" i="2"/>
  <c r="F16" i="2"/>
  <c r="AH25" i="2"/>
  <c r="AG28" i="2"/>
  <c r="V25" i="2"/>
  <c r="U28" i="2"/>
  <c r="Y28" i="2"/>
  <c r="Z25" i="2"/>
  <c r="R25" i="2"/>
  <c r="AC28" i="2"/>
  <c r="N25" i="2"/>
  <c r="J25" i="2"/>
  <c r="F9" i="2"/>
  <c r="F10" i="2"/>
  <c r="F11" i="2"/>
  <c r="F8" i="2"/>
  <c r="F22" i="2" s="1"/>
</calcChain>
</file>

<file path=xl/sharedStrings.xml><?xml version="1.0" encoding="utf-8"?>
<sst xmlns="http://schemas.openxmlformats.org/spreadsheetml/2006/main" count="426" uniqueCount="226">
  <si>
    <t>PLANILHA ORÇAMENTÁRIA</t>
  </si>
  <si>
    <r>
      <t>OBSERVAÇÕES:</t>
    </r>
    <r>
      <rPr>
        <sz val="10"/>
        <rFont val="Arial"/>
        <family val="2"/>
      </rPr>
      <t xml:space="preserve"> </t>
    </r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</si>
  <si>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</si>
  <si>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</si>
  <si>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</si>
  <si>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</si>
  <si>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</si>
  <si>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</si>
  <si>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</si>
  <si>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</si>
  <si>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</si>
  <si>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</si>
  <si>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</si>
  <si>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Obra</t>
  </si>
  <si>
    <t>SESC CHAPECÓ - ACESSIBILIDADE ESCOLA</t>
  </si>
  <si>
    <t>Item</t>
  </si>
  <si>
    <t>Descrição</t>
  </si>
  <si>
    <t>Und</t>
  </si>
  <si>
    <t>Quant.</t>
  </si>
  <si>
    <t>Valor Unit</t>
  </si>
  <si>
    <t>Total</t>
  </si>
  <si>
    <t>MAT.</t>
  </si>
  <si>
    <t>M. O.</t>
  </si>
  <si>
    <t>SERVIÇOS INICIAIS</t>
  </si>
  <si>
    <t/>
  </si>
  <si>
    <t>1.1</t>
  </si>
  <si>
    <t>SERVIÇOS PRELIMINARES</t>
  </si>
  <si>
    <t>1.1.1</t>
  </si>
  <si>
    <t>DEMOLIÇÕES, REMOÇÕES E RETIRADAS</t>
  </si>
  <si>
    <t>1.1.1.1</t>
  </si>
  <si>
    <t>DEMOLIÇÃO DE REVESTIMENTO CERÂMICO, DE FORMA MANUAL, SEM REAPROVEITAMENTO. AF_09/2023</t>
  </si>
  <si>
    <t>1.1.1.2</t>
  </si>
  <si>
    <t>DEMOLIÇÃO DE ALVENARIA PARA QUALQUER TIPO DE BLOCO, DE FORMA MECANIZADA, SEM REAPROVEITAMENTO. AF_09/2023</t>
  </si>
  <si>
    <t>1.1.1.3</t>
  </si>
  <si>
    <t>REMOÇÃO DE PORTAS, DE FORMA MANUAL, SEM REAPROVEITAMENTO. AF_09/2023</t>
  </si>
  <si>
    <t>1.1.1.4</t>
  </si>
  <si>
    <t>RETIRADA DE MARCOS/ADUELAS DE MADEIRA</t>
  </si>
  <si>
    <t>1.1.1.5</t>
  </si>
  <si>
    <t>REMOÇÃO DE JANELAS, DE FORMA MANUAL, SEM REAPROVEITAMENTO. AF_09/2023</t>
  </si>
  <si>
    <t>1.1.1.6</t>
  </si>
  <si>
    <t>REMOÇÃO DE BANCADA DE GRANITO</t>
  </si>
  <si>
    <t>1.1.1.7</t>
  </si>
  <si>
    <t>REMOÇÃO DE METAIS SANITÁRIOS, DE FORMA MANUAL, SEM REAPROVEITAMENTO. AF_09/2023</t>
  </si>
  <si>
    <t>TOTAIS</t>
  </si>
  <si>
    <t>1.2</t>
  </si>
  <si>
    <t>INSTALAÇÕES PROVISÓRIAS</t>
  </si>
  <si>
    <t>1.2.1</t>
  </si>
  <si>
    <t>1.2.2</t>
  </si>
  <si>
    <t>TAPUME COM COMPENSADO DE MADEIRA. AF_03/2024</t>
  </si>
  <si>
    <t>1.3</t>
  </si>
  <si>
    <t>ADMINISTRAÇÃO DOS SERVIÇOS</t>
  </si>
  <si>
    <t>1.3.1</t>
  </si>
  <si>
    <t>ART DE OBRAS E SERVIÇOS</t>
  </si>
  <si>
    <t>1.3.2</t>
  </si>
  <si>
    <t>1.4</t>
  </si>
  <si>
    <t>LIMPEZA DA OBRA</t>
  </si>
  <si>
    <t>1.4.1</t>
  </si>
  <si>
    <t>LIMPEZA PERMANENTE EM OBRA</t>
  </si>
  <si>
    <t>VEDAÇÕES - ALVENARIA E DIVISÓRIAS</t>
  </si>
  <si>
    <t>2.1</t>
  </si>
  <si>
    <t>BLOCOS E TIJOLOS</t>
  </si>
  <si>
    <t>2.1.1</t>
  </si>
  <si>
    <t>ALVENARIA DE VEDAÇÃO DE BLOCOS CERÂMICOS FURADOS NA HORIZONTAL DE 14X9X19 CM (ESPESSURA 14 CM, BLOCO DEITADO) E ARGAMASSA DE ASSENTAMENTO COM PREPARO EM BETONEIRA. AF_12/2021</t>
  </si>
  <si>
    <t>4.2</t>
  </si>
  <si>
    <t>IMPERMEABILIZAÇÃO</t>
  </si>
  <si>
    <t>4.2.1</t>
  </si>
  <si>
    <t>IMPERMEABILIZAÇÃO DE SUPERFÍCIE COM ARGAMASSA POLIMÉRICA / MEMBRANA ACRÍLICA, 3 DEMÃOS. AF_09/2023</t>
  </si>
  <si>
    <t>ESQUADRIAS</t>
  </si>
  <si>
    <t>3.1</t>
  </si>
  <si>
    <t>ESQUADRIAS DE MADEIRA</t>
  </si>
  <si>
    <t>3.1.1</t>
  </si>
  <si>
    <t>3.1.2</t>
  </si>
  <si>
    <t>PORTA DIVISÓRIA EM MADEIRA, DIM.: 60x180cm. REVESTIDA EM LAMINADO MELAMÍNICO. INCLUINDO ADUELA, MARCO, BATENTE, DOBRADIÇAS, ALIZAR, GUARNIÇÃO, FECHADURA LIVRE/OCUPADO PARA SANITÁRIOS.</t>
  </si>
  <si>
    <t>3.1.3</t>
  </si>
  <si>
    <t>PLACA TATIL BRAILLE ACRILICO 15x7,5cm</t>
  </si>
  <si>
    <t>3.2</t>
  </si>
  <si>
    <t>ESQUADRIAS DE ALUMÍNIO</t>
  </si>
  <si>
    <t>3.2.1</t>
  </si>
  <si>
    <t>JANELA DE ALUMÍNIO TIPO MAXIM-AR EM PINTURA ELETROSTATICA PRETA, COM VIDROS, BATENTE E FERRAGENS. EXCLUSIVE ALIZAR, ACABAMENTO E CONTRAMARCO E BANDEIRA FIXA. FORNECIMENTO E INSTALAÇÃO. - 1.60 X 0.80 - 4 UN</t>
  </si>
  <si>
    <t>3.2.2</t>
  </si>
  <si>
    <t>JANELA DE ALUMÍNIO TIPO MAXIM-AR EM PINTURA ELETROSTATICA PRETA, COM VIDROS, BATENTE E FERRAGENS. EXCLUSIVE ALIZAR, ACABAMENTO E CONTRAMARCO E BANDEIRA FIXA. FORNECIMENTO E INSTALAÇÃO. - 1.35 X 0.80 - 1 UN</t>
  </si>
  <si>
    <t>REVESTIMENTOS, PINTURAS, ACESSÓRIOS SANITÁRIOS</t>
  </si>
  <si>
    <t>4.1</t>
  </si>
  <si>
    <t>REVESTIMENTOS  PAREDES INTERNAS  E EXTERNAS</t>
  </si>
  <si>
    <t>4.1.1</t>
  </si>
  <si>
    <t>EMBOÇO OU MASSA ÚNICA EM ARGAMASSA TRAÇO 1:2:8, PREPARO MECÂNICO COM BETONEIRA 400 L, APLICADA MANUALMENTE EM PANOS DE FACHADA COM PRESENÇA DE VÃOS, ESPESSURA DE 25 MM. AF_08/2022</t>
  </si>
  <si>
    <t>PINTURA INTERNAS E EXTERNAS</t>
  </si>
  <si>
    <t>EMASSAMENTO COM MASSA LÁTEX, APLICAÇÃO EM PAREDE, DUAS DEMÃOS, LIXAMENTO MANUAL. AF_04/2023</t>
  </si>
  <si>
    <t>4.2.2</t>
  </si>
  <si>
    <t>FUNDO SELADOR ACRÍLICO, APLICAÇÃO MANUAL EM PAREDE, UMA DEMÃO. AF_04/2023</t>
  </si>
  <si>
    <t>4.2.3</t>
  </si>
  <si>
    <t>APLICAÇÃO MANUAL DE PINTURA EM PAREDE COM TINTA ACRILICA, SEM EMASSAMENTO, COR CORAL CINZA DE GRIFE OU EQUIVALENTE TECNICO, DUAS DEMÃOS</t>
  </si>
  <si>
    <t>4.3</t>
  </si>
  <si>
    <t>REVESTIMENTOS CERÂMICOS</t>
  </si>
  <si>
    <t>4.3.1</t>
  </si>
  <si>
    <t>4.5</t>
  </si>
  <si>
    <t>LOUÇAS SANITÁRIAS</t>
  </si>
  <si>
    <t>4.5.1</t>
  </si>
  <si>
    <t>BACIA SANITÁRIA COM CAIXA ACOPLADA, PARA PCD COM ACIONAMENTO DUO DE LOUÇA COR BRANCO GELO REF.: MOD.: LINHA VOGUE PLUS CONFORTO, CÓD.: P.515.17+CDC.01F.17, FAB.: DECA OU EQUIVALENTE TÉCNICO FORNECIMENTO E INSTALAÇÃO</t>
  </si>
  <si>
    <t>4.5.2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</si>
  <si>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</si>
  <si>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4.5.3</t>
  </si>
  <si>
    <t>BACIA SANITARIA INFANTIL, DE LOUCA BRANCA, INCLUSIVE ACESSORIOS DE FIXACAO</t>
  </si>
  <si>
    <t>4.6</t>
  </si>
  <si>
    <t>ACESSÓRIOS SANITÁRIOS</t>
  </si>
  <si>
    <t>4.6.1</t>
  </si>
  <si>
    <t>BARRA DE APOIO RETA, EM ACO INOX POLIDO, COMPRIMENTO 70 CM,  FIXADA NA PAREDE - FORNECIMENTO E INSTALAÇÃO. AF_01/2020</t>
  </si>
  <si>
    <t>4.6.2</t>
  </si>
  <si>
    <t>SABONETEIRA PLASTICA TIPO DISPENSER PARA SABONETE LIQUIDO COM RESERVATORIO 800 A 1500 ML</t>
  </si>
  <si>
    <t>4.6.3</t>
  </si>
  <si>
    <t>PAPELEIRA PLASTICA TIPO DISPENSER PARA PAPEL HIGIENICO ROLAO</t>
  </si>
  <si>
    <t>4.6.4</t>
  </si>
  <si>
    <t>TOALHEIRO PLASTICO TIPO DISPENSER PARA PAPEL TOALHA INTERFOLHADO</t>
  </si>
  <si>
    <t>4.6.5</t>
  </si>
  <si>
    <t>ESPELHO CRISTAL  6MM SOBRE COMPENSADO  6MM, COM MOLDURA DE  ALUMÍNIO, FIXADO COM  PARAFUSOS FINASSON  OU EQUIVALENTE - 0,70M X 0,50M</t>
  </si>
  <si>
    <t>4.6.6</t>
  </si>
  <si>
    <t>4.6.7</t>
  </si>
  <si>
    <t>TORNEIRA CROMADA DE MESA COM ALAVANCA PARA SANITÁRIO PCD - FORNECIMENTO E INSTALAÇÃO</t>
  </si>
  <si>
    <t>4.6.9</t>
  </si>
  <si>
    <t>BARRA DE APOIO EM "L", EM ACO INOX POLIDO 80 X 80 CM, FIXADA NA PAREDE - FORNECIMENTO E INSTALACAO. AF_01/2020</t>
  </si>
  <si>
    <t>4.6.10</t>
  </si>
  <si>
    <t>CADEIRA DE BANHO ARTICULADA ACESSÍVEL PARA BOX, BARRAS EM AÇO GALVANIZADO REVESTIDAS EM NYLON/PVC - FORNECIMENTO E INSTALAÇÃO</t>
  </si>
  <si>
    <t>PISOS</t>
  </si>
  <si>
    <t>5.1</t>
  </si>
  <si>
    <t>5.1.1</t>
  </si>
  <si>
    <t>5.2</t>
  </si>
  <si>
    <t>REVESTIMENTOS E PISOS INTERNOS E EXTERNOS</t>
  </si>
  <si>
    <t>5.2.1</t>
  </si>
  <si>
    <t>CONTRAPISO EM ARGAMASSA TRAÇO 1:4 (CIMENTO E AREIA), PREPARO MECÂNICO COM BETONEIRA 400 L, APLICADO EM ÁREAS MOLHADAS SOBRE IMPERMEABILIZAÇÃO, ACABAMENTO NÃO REFORÇADO, ESPESSURA 4CM. AF_07/2021</t>
  </si>
  <si>
    <t>5.2.2</t>
  </si>
  <si>
    <t>FORNECIMENTO E INSTALAÇÃO DE PORCELANATO VIA DURINI OFF WHITE NATURAL RETIFICADO DIMENSÕES 60x60 CM. REF.: PORTOBELLO OU EQUIVALENTE TÉCNICO</t>
  </si>
  <si>
    <t>5.2.3</t>
  </si>
  <si>
    <t>PISO PODOTÁTIL DE ALERTA OU DIRECIONAL, DE BORRACHA, ASSENTADO SOBRE ARGAMASSA. AF_05/2020</t>
  </si>
  <si>
    <t>DIVERSOS</t>
  </si>
  <si>
    <t>6.1</t>
  </si>
  <si>
    <t>SINALIZAÇÃO DE IDENTIFICAÇÃO DE PAVIMENTO NO CORRIMÃO (10X3CM) PLACA EM AÇO INOX  EM CARACTERES EM RELEVO E EM BRAILE FORNECIMENTO E INSTALAÇÃO</t>
  </si>
  <si>
    <t>6.2</t>
  </si>
  <si>
    <t>PLACA DE IDENTIFICAÇÃO DE AMBIENTE EM ACRÍLICO COM TEXTO EM VINIL - 304 X 120 MM</t>
  </si>
  <si>
    <t>6.3</t>
  </si>
  <si>
    <t>PLACA DE IDENTIFICAÇÃO DE ÁREA, EM ACRÍLICO 2MM COM TEXTO EM VINIL, FIXAÇÃO EM PAREDE - 680 X 200 MM</t>
  </si>
  <si>
    <t>6.4</t>
  </si>
  <si>
    <t>PAINEL DIRECIONAL SIMPLES - FIXAÇÃO NA PAREDE 504 X 205mm</t>
  </si>
  <si>
    <t>6.5</t>
  </si>
  <si>
    <t>PLACA DE IDENTIFICAÇÃO DE SALA EM BRAILE - FIXAÇÃO NA PAREDE 200X100mm</t>
  </si>
  <si>
    <t>6.6</t>
  </si>
  <si>
    <t>CORRIMÃO DUPLO, DIÂMETRO EXTERNO = 1 1/2", EM AÇO GALVANIZADO, FIXADO NA PAREDE, PINTURA EM ESMALTE</t>
  </si>
  <si>
    <t>ELEVADOR</t>
  </si>
  <si>
    <t>7.1</t>
  </si>
  <si>
    <t>ENTREGA FINAL</t>
  </si>
  <si>
    <t>8.1</t>
  </si>
  <si>
    <t>8.2</t>
  </si>
  <si>
    <t>LIMPEZA FINAL DA OBRA</t>
  </si>
  <si>
    <t>VALOR TOTAL MATERIAL (CUSTO DE MERCADO)</t>
  </si>
  <si>
    <t>VALOR TOTAL MÃO DE OBRA (CUSTO DE MERCADO)</t>
  </si>
  <si>
    <t>VALOR TOTAL DO ORÇAMENTO</t>
  </si>
  <si>
    <t>COMPOSIÇÃO DO BDI - OBRA</t>
  </si>
  <si>
    <t>DESCRIÇÃO</t>
  </si>
  <si>
    <t>GARANTIA/SEGURO (S)</t>
  </si>
  <si>
    <t xml:space="preserve">RISCO (R) </t>
  </si>
  <si>
    <t xml:space="preserve">Fórmula para determinação do BDI </t>
  </si>
  <si>
    <t>DESPESAS FINANCEIRAS (ACORDÃO 2.622/2013 TCU) (DF)</t>
  </si>
  <si>
    <t>Conforme determinação do Acórdão 2.622/2013-TCU-Plenário)</t>
  </si>
  <si>
    <t>ADMINISTRAÇÃO CENTRAL (AC)</t>
  </si>
  <si>
    <t>LUCRO (L)</t>
  </si>
  <si>
    <t>TRIBUTOS (I)</t>
  </si>
  <si>
    <t>COFINS</t>
  </si>
  <si>
    <t>PIS</t>
  </si>
  <si>
    <t>CPRB (CONTRIBUIÇÃO PREVIDENCIÁRIA SOBRE A RECEITA BRUTA)</t>
  </si>
  <si>
    <t>BDI A SER APLICADO</t>
  </si>
  <si>
    <t>BDI APLICADO SOBRE O  TOTAL DE MATERIAL - OBRA</t>
  </si>
  <si>
    <t>BDI APLICADO SOBRE O TOTAL DE MÃO DE OBRA - OBRA</t>
  </si>
  <si>
    <t>VALOR TOTAL DO BDI - OBRA</t>
  </si>
  <si>
    <t>PROFISSIONAL RESPONSÁVEL PELO ORÇAMENTO:</t>
  </si>
  <si>
    <t>NÚMERO DE REGISTRO NO CREA OU CAU:</t>
  </si>
  <si>
    <t>Assinatura</t>
  </si>
  <si>
    <t>NÚMERO DA ART OU RRT:</t>
  </si>
  <si>
    <t>CRONOGRAMA FÍSICO-FINANCEIRO</t>
  </si>
  <si>
    <t xml:space="preserve">      PARCELA 01</t>
  </si>
  <si>
    <t xml:space="preserve">      PARCELA 02</t>
  </si>
  <si>
    <t xml:space="preserve">      PARCELA 20</t>
  </si>
  <si>
    <t xml:space="preserve">      PARCELA 21</t>
  </si>
  <si>
    <t xml:space="preserve">      PARCELA 22</t>
  </si>
  <si>
    <t xml:space="preserve">      PARCELA 23</t>
  </si>
  <si>
    <t xml:space="preserve">      PARCELA 24</t>
  </si>
  <si>
    <t>total percentual</t>
  </si>
  <si>
    <t xml:space="preserve">     MATERIAL</t>
  </si>
  <si>
    <t xml:space="preserve">  MÃO DE OBRA</t>
  </si>
  <si>
    <t>ÍTEM</t>
  </si>
  <si>
    <t xml:space="preserve">DISCRIMINAÇÃO </t>
  </si>
  <si>
    <t>MATER. TOTAL (R$)</t>
  </si>
  <si>
    <t>M.D.O. TOTAL (R$)</t>
  </si>
  <si>
    <t>TOTAL ÍTEM (R$)</t>
  </si>
  <si>
    <t>%</t>
  </si>
  <si>
    <t>(R$)</t>
  </si>
  <si>
    <t>OBRA</t>
  </si>
  <si>
    <t>VALOR TOTAL DO ORÇAMENTO - OBRA</t>
  </si>
  <si>
    <t>VALOR TOTAL MATERIAL (Custo de mercado)</t>
  </si>
  <si>
    <t>VALOR TOTAL MÃO DE OBRA (Custo de mercado)</t>
  </si>
  <si>
    <t>Valor Total de Material com BDI - Obra</t>
  </si>
  <si>
    <t>Valor Total de Mão de Obra com BDI - Obra</t>
  </si>
  <si>
    <t>Profissional responsável pelo orçamento:</t>
  </si>
  <si>
    <t>Número de Registro no CREA ou CAU:</t>
  </si>
  <si>
    <t>Número da ART ou RRT:</t>
  </si>
  <si>
    <r>
      <t>OBSERVAÇÕES:</t>
    </r>
    <r>
      <rPr>
        <sz val="9"/>
        <rFont val="Arial"/>
        <family val="2"/>
      </rPr>
      <t xml:space="preserve"> </t>
    </r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</si>
  <si>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</si>
  <si>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</si>
  <si>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</si>
  <si>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</si>
  <si>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</si>
  <si>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1.4.2</t>
  </si>
  <si>
    <t>MESTRE DE OBRAS COM ENCARGOS COMPLEMENTARES</t>
  </si>
  <si>
    <t>Placa de Obra 2,0x2,0m com pintura esmalte - Fornecimento e Instalação</t>
  </si>
  <si>
    <t>FITA ZEBRADA DE SINALIZAÇÃO DE ÁREA</t>
  </si>
  <si>
    <t>ANDAIME INTERNO DE MADEIRA SOBRE CAVALETES</t>
  </si>
  <si>
    <t>m²</t>
  </si>
  <si>
    <t>CHUVEIRO ELÉTRICO COMUM CORPO PLÁSTICO, TIPO DUCHA - FORNECIMENTO E INSTALAÇÃO. AF_01/2020</t>
  </si>
  <si>
    <t>m³</t>
  </si>
  <si>
    <t xml:space="preserve">un </t>
  </si>
  <si>
    <t>m</t>
  </si>
  <si>
    <t>mês</t>
  </si>
  <si>
    <t>Remoção de entulho, inclusive o transporte e descarga em caçambas de aço - em unidades de, até, 5m³</t>
  </si>
  <si>
    <t>Fornecimento e instalação de Porta semi-oca, 1 folha, em madeira,  (0,60/0,70/0,80/0,90x2,10m) acabamento em pintura com tinta esmalte na cor branca, completa com marco, contramarco e guarnições. Dobradiças em metal alumínio natural, com parafusos de fixação e fechadura de alavanca com pegador</t>
  </si>
  <si>
    <t>Fornecimento e instalação de Porcelanato esmaltado 30x60cm uso interno, retificado, superfície natural, rejunte epóxi cor branco platina. Ref.: Cetim Bianco line código 204315e ou equivalente técnico</t>
  </si>
  <si>
    <t>PLATAFORMA ELEVATÓRIA ACESSIVEL, ALTURA ATÉ 4m COM CAIXA DE ENCLAUSURAMENTO, OREINTAÇÃO DE ACESSO MESMO LADO, CAPACIDADE 340kg, 90x140cm REBAIXO 12Ccm.</t>
  </si>
  <si>
    <t>As Built</t>
  </si>
  <si>
    <t>ISS (REFERENTE A PREFEITURA DE CHAPECÓ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</si>
</sst>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[Red]#,##0.00"/>
    <numFmt numFmtId="165" formatCode="0.00;[Red]0.00"/>
    <numFmt numFmtId="166" formatCode="0.00000000"/>
  </numFmts>
  <fonts count="26" x14ac:knownFonts="1">
    <font>
      <sz val="11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8"/>
      <color rgb="FF000000"/>
      <name val="Arial"/>
      <family val="1"/>
    </font>
    <font>
      <sz val="8"/>
      <color rgb="FF000000"/>
      <name val="Arial"/>
      <family val="1"/>
    </font>
    <font>
      <b/>
      <sz val="8"/>
      <color rgb="FF000000"/>
      <name val="Arial"/>
      <family val="2"/>
    </font>
    <font>
      <sz val="8"/>
      <color rgb="FFFF0000"/>
      <name val="Arial"/>
      <family val="1"/>
    </font>
    <font>
      <sz val="8"/>
      <color indexed="8"/>
      <name val="Arial"/>
      <family val="1"/>
    </font>
    <font>
      <i/>
      <sz val="8"/>
      <name val="Arial"/>
      <family val="1"/>
    </font>
    <font>
      <i/>
      <sz val="8"/>
      <color indexed="8"/>
      <name val="Arial"/>
      <family val="1"/>
    </font>
    <font>
      <i/>
      <sz val="8"/>
      <color rgb="FFFF0000"/>
      <name val="Arial"/>
      <family val="1"/>
    </font>
    <font>
      <sz val="7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7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gray125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6">
    <xf numFmtId="0" fontId="0" fillId="0" borderId="0" xfId="0"/>
    <xf numFmtId="0" fontId="3" fillId="0" borderId="0" xfId="0" applyFont="1" applyAlignment="1">
      <alignment wrapText="1"/>
    </xf>
    <xf numFmtId="4" fontId="5" fillId="3" borderId="1" xfId="0" applyNumberFormat="1" applyFont="1" applyFill="1" applyBorder="1" applyAlignment="1">
      <alignment horizontal="left" vertical="top" wrapText="1"/>
    </xf>
    <xf numFmtId="2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4" fontId="4" fillId="2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4" fontId="5" fillId="4" borderId="1" xfId="0" applyNumberFormat="1" applyFont="1" applyFill="1" applyBorder="1" applyAlignment="1">
      <alignment horizontal="right" vertical="top" wrapText="1"/>
    </xf>
    <xf numFmtId="4" fontId="5" fillId="4" borderId="1" xfId="0" applyNumberFormat="1" applyFont="1" applyFill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2" fontId="5" fillId="3" borderId="1" xfId="1" applyNumberFormat="1" applyFont="1" applyFill="1" applyBorder="1" applyAlignment="1">
      <alignment horizontal="left" vertical="top" wrapText="1"/>
    </xf>
    <xf numFmtId="4" fontId="3" fillId="5" borderId="1" xfId="0" applyNumberFormat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center" wrapText="1"/>
    </xf>
    <xf numFmtId="2" fontId="5" fillId="6" borderId="1" xfId="1" applyNumberFormat="1" applyFont="1" applyFill="1" applyBorder="1" applyAlignment="1">
      <alignment horizontal="left" vertical="top" wrapText="1"/>
    </xf>
    <xf numFmtId="4" fontId="5" fillId="6" borderId="1" xfId="0" applyNumberFormat="1" applyFont="1" applyFill="1" applyBorder="1" applyAlignment="1">
      <alignment horizontal="left" vertical="top" wrapText="1"/>
    </xf>
    <xf numFmtId="4" fontId="4" fillId="6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2" fontId="2" fillId="6" borderId="1" xfId="0" applyNumberFormat="1" applyFont="1" applyFill="1" applyBorder="1" applyAlignment="1">
      <alignment horizontal="left" vertical="center"/>
    </xf>
    <xf numFmtId="164" fontId="2" fillId="6" borderId="1" xfId="0" applyNumberFormat="1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6" borderId="1" xfId="0" applyFont="1" applyFill="1" applyBorder="1"/>
    <xf numFmtId="0" fontId="3" fillId="0" borderId="1" xfId="0" applyFont="1" applyBorder="1" applyAlignment="1">
      <alignment wrapText="1"/>
    </xf>
    <xf numFmtId="2" fontId="3" fillId="0" borderId="1" xfId="1" applyNumberFormat="1" applyFont="1" applyBorder="1" applyAlignment="1">
      <alignment horizontal="left"/>
    </xf>
    <xf numFmtId="0" fontId="3" fillId="0" borderId="0" xfId="0" applyFont="1"/>
    <xf numFmtId="164" fontId="12" fillId="0" borderId="0" xfId="0" applyNumberFormat="1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4" fontId="12" fillId="0" borderId="3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/>
    </xf>
    <xf numFmtId="164" fontId="12" fillId="0" borderId="4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left" vertical="center"/>
    </xf>
    <xf numFmtId="164" fontId="12" fillId="0" borderId="5" xfId="0" applyNumberFormat="1" applyFont="1" applyBorder="1" applyAlignment="1">
      <alignment horizontal="left" vertical="center"/>
    </xf>
    <xf numFmtId="164" fontId="12" fillId="0" borderId="6" xfId="0" applyNumberFormat="1" applyFont="1" applyBorder="1" applyAlignment="1">
      <alignment horizontal="left" vertical="center"/>
    </xf>
    <xf numFmtId="2" fontId="12" fillId="0" borderId="5" xfId="0" applyNumberFormat="1" applyFont="1" applyBorder="1" applyAlignment="1">
      <alignment horizontal="left" vertical="center"/>
    </xf>
    <xf numFmtId="4" fontId="12" fillId="0" borderId="0" xfId="0" applyNumberFormat="1" applyFont="1" applyAlignment="1">
      <alignment horizontal="left" vertical="center"/>
    </xf>
    <xf numFmtId="164" fontId="12" fillId="0" borderId="7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0" xfId="0" applyNumberFormat="1" applyFont="1"/>
    <xf numFmtId="164" fontId="14" fillId="0" borderId="0" xfId="0" applyNumberFormat="1" applyFont="1"/>
    <xf numFmtId="164" fontId="0" fillId="0" borderId="0" xfId="0" applyNumberFormat="1"/>
    <xf numFmtId="164" fontId="12" fillId="0" borderId="0" xfId="0" applyNumberFormat="1" applyFont="1"/>
    <xf numFmtId="0" fontId="15" fillId="0" borderId="8" xfId="0" applyFont="1" applyBorder="1" applyAlignment="1">
      <alignment horizontal="center" vertical="top"/>
    </xf>
    <xf numFmtId="0" fontId="15" fillId="0" borderId="9" xfId="0" applyFont="1" applyBorder="1"/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4" fontId="15" fillId="0" borderId="8" xfId="0" applyNumberFormat="1" applyFont="1" applyBorder="1"/>
    <xf numFmtId="164" fontId="15" fillId="0" borderId="9" xfId="0" applyNumberFormat="1" applyFont="1" applyBorder="1"/>
    <xf numFmtId="164" fontId="15" fillId="0" borderId="11" xfId="0" applyNumberFormat="1" applyFont="1" applyBorder="1"/>
    <xf numFmtId="0" fontId="15" fillId="0" borderId="0" xfId="0" applyFont="1"/>
    <xf numFmtId="0" fontId="15" fillId="0" borderId="12" xfId="0" applyFont="1" applyBorder="1" applyAlignment="1">
      <alignment horizontal="center" vertical="top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164" fontId="15" fillId="0" borderId="14" xfId="0" applyNumberFormat="1" applyFont="1" applyBorder="1" applyAlignment="1">
      <alignment horizontal="left"/>
    </xf>
    <xf numFmtId="164" fontId="15" fillId="0" borderId="13" xfId="0" applyNumberFormat="1" applyFont="1" applyBorder="1" applyAlignment="1">
      <alignment horizontal="left"/>
    </xf>
    <xf numFmtId="164" fontId="15" fillId="0" borderId="13" xfId="0" applyNumberFormat="1" applyFont="1" applyBorder="1"/>
    <xf numFmtId="164" fontId="15" fillId="0" borderId="15" xfId="0" applyNumberFormat="1" applyFont="1" applyBorder="1"/>
    <xf numFmtId="164" fontId="12" fillId="0" borderId="0" xfId="0" applyNumberFormat="1" applyFont="1" applyAlignment="1">
      <alignment horizontal="centerContinuous"/>
    </xf>
    <xf numFmtId="0" fontId="15" fillId="0" borderId="2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4" fontId="15" fillId="0" borderId="12" xfId="0" applyNumberFormat="1" applyFont="1" applyBorder="1" applyAlignment="1">
      <alignment horizontal="left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left"/>
    </xf>
    <xf numFmtId="164" fontId="15" fillId="0" borderId="17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top" wrapText="1"/>
    </xf>
    <xf numFmtId="0" fontId="15" fillId="0" borderId="19" xfId="0" applyFont="1" applyBorder="1" applyAlignment="1">
      <alignment vertical="center" wrapText="1"/>
    </xf>
    <xf numFmtId="164" fontId="15" fillId="0" borderId="20" xfId="0" applyNumberFormat="1" applyFont="1" applyBorder="1" applyAlignment="1">
      <alignment horizontal="center" vertical="center" wrapText="1"/>
    </xf>
    <xf numFmtId="164" fontId="15" fillId="0" borderId="19" xfId="0" applyNumberFormat="1" applyFont="1" applyBorder="1" applyAlignment="1">
      <alignment horizontal="center" vertical="center" wrapText="1"/>
    </xf>
    <xf numFmtId="164" fontId="15" fillId="0" borderId="21" xfId="0" applyNumberFormat="1" applyFont="1" applyBorder="1" applyAlignment="1">
      <alignment horizontal="center" vertical="center" wrapText="1"/>
    </xf>
    <xf numFmtId="164" fontId="15" fillId="0" borderId="18" xfId="0" applyNumberFormat="1" applyFont="1" applyBorder="1" applyAlignment="1">
      <alignment horizontal="center" vertical="center" wrapText="1"/>
    </xf>
    <xf numFmtId="164" fontId="16" fillId="0" borderId="20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vertical="center" wrapText="1"/>
    </xf>
    <xf numFmtId="164" fontId="15" fillId="0" borderId="24" xfId="0" applyNumberFormat="1" applyFont="1" applyBorder="1" applyAlignment="1">
      <alignment horizontal="center" vertical="center" wrapText="1"/>
    </xf>
    <xf numFmtId="164" fontId="15" fillId="0" borderId="23" xfId="0" applyNumberFormat="1" applyFont="1" applyBorder="1" applyAlignment="1">
      <alignment horizontal="center" vertical="center" wrapText="1"/>
    </xf>
    <xf numFmtId="164" fontId="15" fillId="0" borderId="25" xfId="0" applyNumberFormat="1" applyFont="1" applyBorder="1" applyAlignment="1">
      <alignment horizontal="center" vertical="center" wrapText="1"/>
    </xf>
    <xf numFmtId="164" fontId="15" fillId="0" borderId="22" xfId="0" applyNumberFormat="1" applyFont="1" applyBorder="1" applyAlignment="1">
      <alignment horizontal="center" vertical="center" wrapText="1"/>
    </xf>
    <xf numFmtId="164" fontId="16" fillId="0" borderId="24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left" vertical="top" wrapText="1"/>
    </xf>
    <xf numFmtId="164" fontId="12" fillId="0" borderId="27" xfId="0" applyNumberFormat="1" applyFont="1" applyBorder="1" applyAlignment="1">
      <alignment vertical="center" wrapText="1"/>
    </xf>
    <xf numFmtId="164" fontId="12" fillId="0" borderId="28" xfId="0" applyNumberFormat="1" applyFont="1" applyBorder="1" applyAlignment="1">
      <alignment vertical="center" wrapText="1"/>
    </xf>
    <xf numFmtId="164" fontId="12" fillId="0" borderId="8" xfId="0" applyNumberFormat="1" applyFont="1" applyBorder="1" applyAlignment="1">
      <alignment vertical="center" wrapText="1"/>
    </xf>
    <xf numFmtId="10" fontId="12" fillId="0" borderId="9" xfId="2" applyNumberFormat="1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0" fontId="12" fillId="0" borderId="11" xfId="2" applyNumberFormat="1" applyFont="1" applyBorder="1" applyAlignment="1">
      <alignment vertical="center" wrapText="1"/>
    </xf>
    <xf numFmtId="10" fontId="12" fillId="0" borderId="27" xfId="2" applyNumberFormat="1" applyFont="1" applyBorder="1" applyAlignment="1">
      <alignment vertical="center" wrapText="1"/>
    </xf>
    <xf numFmtId="164" fontId="12" fillId="0" borderId="26" xfId="0" applyNumberFormat="1" applyFont="1" applyBorder="1" applyAlignment="1">
      <alignment vertical="center" wrapText="1"/>
    </xf>
    <xf numFmtId="10" fontId="12" fillId="0" borderId="30" xfId="2" applyNumberFormat="1" applyFont="1" applyBorder="1" applyAlignment="1">
      <alignment vertical="center" wrapText="1"/>
    </xf>
    <xf numFmtId="10" fontId="12" fillId="0" borderId="0" xfId="2" applyNumberFormat="1" applyFont="1"/>
    <xf numFmtId="0" fontId="15" fillId="7" borderId="12" xfId="0" applyFont="1" applyFill="1" applyBorder="1" applyAlignment="1">
      <alignment horizontal="center" vertical="top"/>
    </xf>
    <xf numFmtId="0" fontId="17" fillId="7" borderId="27" xfId="0" applyFont="1" applyFill="1" applyBorder="1" applyAlignment="1">
      <alignment horizontal="left" vertical="top" wrapText="1"/>
    </xf>
    <xf numFmtId="4" fontId="17" fillId="7" borderId="1" xfId="0" applyNumberFormat="1" applyFont="1" applyFill="1" applyBorder="1" applyAlignment="1">
      <alignment horizontal="right" vertical="top"/>
    </xf>
    <xf numFmtId="4" fontId="12" fillId="7" borderId="31" xfId="0" applyNumberFormat="1" applyFont="1" applyFill="1" applyBorder="1" applyAlignment="1">
      <alignment horizontal="right" vertical="top"/>
    </xf>
    <xf numFmtId="164" fontId="12" fillId="7" borderId="12" xfId="0" applyNumberFormat="1" applyFont="1" applyFill="1" applyBorder="1" applyAlignment="1">
      <alignment vertical="center" wrapText="1"/>
    </xf>
    <xf numFmtId="10" fontId="12" fillId="7" borderId="1" xfId="2" applyNumberFormat="1" applyFont="1" applyFill="1" applyBorder="1" applyAlignment="1">
      <alignment horizontal="right" vertical="top"/>
    </xf>
    <xf numFmtId="164" fontId="12" fillId="7" borderId="1" xfId="0" applyNumberFormat="1" applyFont="1" applyFill="1" applyBorder="1" applyAlignment="1">
      <alignment vertical="center" wrapText="1"/>
    </xf>
    <xf numFmtId="10" fontId="12" fillId="7" borderId="17" xfId="2" applyNumberFormat="1" applyFont="1" applyFill="1" applyBorder="1" applyAlignment="1">
      <alignment horizontal="right" vertical="top"/>
    </xf>
    <xf numFmtId="0" fontId="15" fillId="7" borderId="0" xfId="0" applyFont="1" applyFill="1"/>
    <xf numFmtId="10" fontId="12" fillId="7" borderId="0" xfId="2" applyNumberFormat="1" applyFont="1" applyFill="1"/>
    <xf numFmtId="4" fontId="17" fillId="0" borderId="1" xfId="0" applyNumberFormat="1" applyFont="1" applyBorder="1" applyAlignment="1">
      <alignment horizontal="right" vertical="top"/>
    </xf>
    <xf numFmtId="164" fontId="12" fillId="0" borderId="12" xfId="0" applyNumberFormat="1" applyFont="1" applyBorder="1" applyAlignment="1">
      <alignment vertical="center" wrapText="1"/>
    </xf>
    <xf numFmtId="10" fontId="17" fillId="0" borderId="1" xfId="2" applyNumberFormat="1" applyFont="1" applyFill="1" applyBorder="1" applyAlignment="1">
      <alignment horizontal="right" vertical="top"/>
    </xf>
    <xf numFmtId="164" fontId="12" fillId="0" borderId="1" xfId="0" applyNumberFormat="1" applyFont="1" applyBorder="1" applyAlignment="1">
      <alignment vertical="center" wrapText="1"/>
    </xf>
    <xf numFmtId="10" fontId="12" fillId="0" borderId="17" xfId="2" applyNumberFormat="1" applyFont="1" applyFill="1" applyBorder="1" applyAlignment="1">
      <alignment horizontal="right" vertical="top"/>
    </xf>
    <xf numFmtId="0" fontId="12" fillId="0" borderId="0" xfId="0" applyFont="1"/>
    <xf numFmtId="0" fontId="15" fillId="0" borderId="12" xfId="0" applyFont="1" applyBorder="1" applyAlignment="1">
      <alignment vertical="top"/>
    </xf>
    <xf numFmtId="0" fontId="15" fillId="8" borderId="1" xfId="0" applyFont="1" applyFill="1" applyBorder="1"/>
    <xf numFmtId="164" fontId="15" fillId="8" borderId="31" xfId="0" applyNumberFormat="1" applyFont="1" applyFill="1" applyBorder="1" applyAlignment="1">
      <alignment horizontal="right"/>
    </xf>
    <xf numFmtId="164" fontId="15" fillId="8" borderId="13" xfId="0" applyNumberFormat="1" applyFont="1" applyFill="1" applyBorder="1" applyAlignment="1">
      <alignment horizontal="center"/>
    </xf>
    <xf numFmtId="4" fontId="17" fillId="0" borderId="12" xfId="0" applyNumberFormat="1" applyFont="1" applyBorder="1" applyAlignment="1">
      <alignment horizontal="right" vertical="top"/>
    </xf>
    <xf numFmtId="4" fontId="17" fillId="0" borderId="17" xfId="0" applyNumberFormat="1" applyFont="1" applyBorder="1" applyAlignment="1">
      <alignment horizontal="right" vertical="top"/>
    </xf>
    <xf numFmtId="4" fontId="17" fillId="0" borderId="32" xfId="0" applyNumberFormat="1" applyFont="1" applyBorder="1" applyAlignment="1">
      <alignment horizontal="right" vertical="top"/>
    </xf>
    <xf numFmtId="4" fontId="17" fillId="0" borderId="31" xfId="0" applyNumberFormat="1" applyFont="1" applyBorder="1" applyAlignment="1">
      <alignment horizontal="right" vertical="top"/>
    </xf>
    <xf numFmtId="0" fontId="12" fillId="0" borderId="12" xfId="0" applyFont="1" applyBorder="1" applyAlignment="1">
      <alignment vertical="top"/>
    </xf>
    <xf numFmtId="0" fontId="12" fillId="0" borderId="3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4" fontId="12" fillId="0" borderId="12" xfId="0" applyNumberFormat="1" applyFont="1" applyBorder="1"/>
    <xf numFmtId="164" fontId="12" fillId="0" borderId="1" xfId="0" applyNumberFormat="1" applyFont="1" applyBorder="1"/>
    <xf numFmtId="164" fontId="15" fillId="0" borderId="1" xfId="0" applyNumberFormat="1" applyFont="1" applyBorder="1"/>
    <xf numFmtId="10" fontId="15" fillId="0" borderId="17" xfId="2" applyNumberFormat="1" applyFont="1" applyFill="1" applyBorder="1"/>
    <xf numFmtId="164" fontId="12" fillId="0" borderId="32" xfId="0" applyNumberFormat="1" applyFont="1" applyBorder="1"/>
    <xf numFmtId="10" fontId="15" fillId="0" borderId="31" xfId="2" applyNumberFormat="1" applyFont="1" applyFill="1" applyBorder="1"/>
    <xf numFmtId="164" fontId="15" fillId="8" borderId="12" xfId="0" applyNumberFormat="1" applyFont="1" applyFill="1" applyBorder="1"/>
    <xf numFmtId="10" fontId="15" fillId="8" borderId="1" xfId="2" applyNumberFormat="1" applyFont="1" applyFill="1" applyBorder="1"/>
    <xf numFmtId="164" fontId="12" fillId="0" borderId="17" xfId="0" applyNumberFormat="1" applyFont="1" applyBorder="1"/>
    <xf numFmtId="164" fontId="15" fillId="8" borderId="32" xfId="0" applyNumberFormat="1" applyFont="1" applyFill="1" applyBorder="1"/>
    <xf numFmtId="164" fontId="12" fillId="0" borderId="31" xfId="0" applyNumberFormat="1" applyFont="1" applyBorder="1"/>
    <xf numFmtId="164" fontId="15" fillId="8" borderId="1" xfId="0" applyNumberFormat="1" applyFont="1" applyFill="1" applyBorder="1"/>
    <xf numFmtId="10" fontId="15" fillId="8" borderId="17" xfId="2" applyNumberFormat="1" applyFont="1" applyFill="1" applyBorder="1"/>
    <xf numFmtId="10" fontId="15" fillId="8" borderId="31" xfId="2" applyNumberFormat="1" applyFont="1" applyFill="1" applyBorder="1"/>
    <xf numFmtId="0" fontId="12" fillId="0" borderId="35" xfId="0" applyFont="1" applyBorder="1" applyAlignment="1">
      <alignment vertical="top"/>
    </xf>
    <xf numFmtId="0" fontId="15" fillId="0" borderId="2" xfId="0" applyFont="1" applyBorder="1"/>
    <xf numFmtId="0" fontId="12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164" fontId="12" fillId="0" borderId="35" xfId="0" applyNumberFormat="1" applyFont="1" applyBorder="1"/>
    <xf numFmtId="164" fontId="12" fillId="0" borderId="2" xfId="0" applyNumberFormat="1" applyFont="1" applyBorder="1"/>
    <xf numFmtId="164" fontId="15" fillId="0" borderId="2" xfId="0" applyNumberFormat="1" applyFont="1" applyBorder="1"/>
    <xf numFmtId="10" fontId="15" fillId="0" borderId="38" xfId="2" applyNumberFormat="1" applyFont="1" applyFill="1" applyBorder="1"/>
    <xf numFmtId="164" fontId="12" fillId="0" borderId="16" xfId="0" applyNumberFormat="1" applyFont="1" applyBorder="1"/>
    <xf numFmtId="10" fontId="15" fillId="0" borderId="36" xfId="2" applyNumberFormat="1" applyFont="1" applyFill="1" applyBorder="1"/>
    <xf numFmtId="10" fontId="12" fillId="0" borderId="0" xfId="2" applyNumberFormat="1" applyFont="1" applyFill="1"/>
    <xf numFmtId="164" fontId="18" fillId="0" borderId="0" xfId="0" applyNumberFormat="1" applyFont="1"/>
    <xf numFmtId="0" fontId="18" fillId="0" borderId="0" xfId="0" applyFont="1"/>
    <xf numFmtId="164" fontId="18" fillId="0" borderId="39" xfId="0" applyNumberFormat="1" applyFont="1" applyBorder="1"/>
    <xf numFmtId="164" fontId="18" fillId="0" borderId="39" xfId="0" applyNumberFormat="1" applyFont="1" applyBorder="1" applyAlignment="1">
      <alignment horizontal="left"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horizontal="center"/>
    </xf>
    <xf numFmtId="165" fontId="20" fillId="0" borderId="0" xfId="0" applyNumberFormat="1" applyFont="1"/>
    <xf numFmtId="0" fontId="21" fillId="0" borderId="0" xfId="0" applyFont="1" applyAlignment="1">
      <alignment horizontal="left" vertical="top"/>
    </xf>
    <xf numFmtId="164" fontId="22" fillId="0" borderId="0" xfId="0" applyNumberFormat="1" applyFont="1"/>
    <xf numFmtId="164" fontId="20" fillId="0" borderId="0" xfId="0" applyNumberFormat="1" applyFont="1"/>
    <xf numFmtId="49" fontId="18" fillId="0" borderId="0" xfId="0" applyNumberFormat="1" applyFont="1"/>
    <xf numFmtId="49" fontId="18" fillId="0" borderId="0" xfId="0" applyNumberFormat="1" applyFont="1" applyAlignment="1">
      <alignment horizontal="left"/>
    </xf>
    <xf numFmtId="49" fontId="20" fillId="0" borderId="0" xfId="0" applyNumberFormat="1" applyFont="1"/>
    <xf numFmtId="2" fontId="5" fillId="3" borderId="1" xfId="0" applyNumberFormat="1" applyFont="1" applyFill="1" applyBorder="1" applyAlignment="1">
      <alignment horizontal="right" vertical="top" wrapText="1"/>
    </xf>
    <xf numFmtId="2" fontId="5" fillId="6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2" fontId="0" fillId="0" borderId="1" xfId="0" applyNumberFormat="1" applyBorder="1"/>
    <xf numFmtId="164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left" vertical="center"/>
    </xf>
    <xf numFmtId="2" fontId="12" fillId="0" borderId="1" xfId="0" applyNumberFormat="1" applyFont="1" applyBorder="1" applyAlignment="1">
      <alignment horizontal="left" vertical="center"/>
    </xf>
    <xf numFmtId="0" fontId="3" fillId="9" borderId="0" xfId="0" applyFont="1" applyFill="1" applyAlignment="1">
      <alignment wrapText="1"/>
    </xf>
    <xf numFmtId="2" fontId="3" fillId="9" borderId="0" xfId="0" applyNumberFormat="1" applyFont="1" applyFill="1" applyAlignment="1">
      <alignment wrapText="1"/>
    </xf>
    <xf numFmtId="0" fontId="3" fillId="9" borderId="0" xfId="0" applyFont="1" applyFill="1" applyAlignment="1">
      <alignment horizontal="left" wrapText="1"/>
    </xf>
    <xf numFmtId="0" fontId="3" fillId="5" borderId="0" xfId="0" applyFont="1" applyFill="1" applyAlignment="1">
      <alignment wrapText="1"/>
    </xf>
    <xf numFmtId="0" fontId="3" fillId="10" borderId="0" xfId="0" applyFont="1" applyFill="1" applyAlignment="1">
      <alignment wrapText="1"/>
    </xf>
    <xf numFmtId="0" fontId="3" fillId="10" borderId="0" xfId="0" applyFont="1" applyFill="1" applyAlignment="1">
      <alignment horizontal="left" wrapText="1"/>
    </xf>
    <xf numFmtId="0" fontId="2" fillId="10" borderId="0" xfId="0" applyFont="1" applyFill="1" applyAlignment="1">
      <alignment horizontal="left" vertical="top" wrapText="1"/>
    </xf>
    <xf numFmtId="0" fontId="2" fillId="10" borderId="0" xfId="0" applyFont="1" applyFill="1" applyAlignment="1">
      <alignment vertical="top" wrapText="1"/>
    </xf>
    <xf numFmtId="2" fontId="2" fillId="10" borderId="0" xfId="0" applyNumberFormat="1" applyFont="1" applyFill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2" fillId="9" borderId="0" xfId="0" applyFont="1" applyFill="1" applyAlignment="1">
      <alignment wrapText="1"/>
    </xf>
    <xf numFmtId="2" fontId="5" fillId="0" borderId="1" xfId="0" applyNumberFormat="1" applyFont="1" applyBorder="1" applyAlignment="1">
      <alignment horizontal="left" vertical="top" wrapText="1"/>
    </xf>
    <xf numFmtId="0" fontId="3" fillId="11" borderId="0" xfId="0" applyFont="1" applyFill="1" applyAlignment="1">
      <alignment wrapText="1"/>
    </xf>
    <xf numFmtId="0" fontId="3" fillId="12" borderId="0" xfId="0" applyFont="1" applyFill="1"/>
    <xf numFmtId="0" fontId="3" fillId="12" borderId="0" xfId="0" applyFont="1" applyFill="1" applyAlignment="1">
      <alignment wrapText="1"/>
    </xf>
    <xf numFmtId="4" fontId="4" fillId="2" borderId="31" xfId="0" applyNumberFormat="1" applyFont="1" applyFill="1" applyBorder="1" applyAlignment="1">
      <alignment horizontal="left" vertical="top" wrapText="1"/>
    </xf>
    <xf numFmtId="4" fontId="5" fillId="0" borderId="31" xfId="0" applyNumberFormat="1" applyFont="1" applyBorder="1" applyAlignment="1">
      <alignment horizontal="left" vertical="top" wrapText="1"/>
    </xf>
    <xf numFmtId="4" fontId="5" fillId="3" borderId="31" xfId="0" applyNumberFormat="1" applyFont="1" applyFill="1" applyBorder="1" applyAlignment="1">
      <alignment horizontal="left" vertical="top" wrapText="1"/>
    </xf>
    <xf numFmtId="4" fontId="5" fillId="4" borderId="31" xfId="0" applyNumberFormat="1" applyFont="1" applyFill="1" applyBorder="1" applyAlignment="1">
      <alignment horizontal="left" vertical="top" wrapText="1"/>
    </xf>
    <xf numFmtId="4" fontId="5" fillId="6" borderId="31" xfId="0" applyNumberFormat="1" applyFont="1" applyFill="1" applyBorder="1" applyAlignment="1">
      <alignment horizontal="left" vertical="top" wrapText="1"/>
    </xf>
    <xf numFmtId="0" fontId="0" fillId="0" borderId="31" xfId="0" applyBorder="1"/>
    <xf numFmtId="0" fontId="3" fillId="0" borderId="31" xfId="0" applyFont="1" applyBorder="1" applyAlignment="1">
      <alignment horizontal="left"/>
    </xf>
    <xf numFmtId="0" fontId="3" fillId="6" borderId="31" xfId="0" applyFont="1" applyFill="1" applyBorder="1" applyAlignment="1">
      <alignment horizontal="left"/>
    </xf>
    <xf numFmtId="164" fontId="12" fillId="0" borderId="31" xfId="0" applyNumberFormat="1" applyFont="1" applyBorder="1" applyAlignment="1">
      <alignment horizontal="left" vertical="center"/>
    </xf>
    <xf numFmtId="43" fontId="3" fillId="5" borderId="0" xfId="1" applyFont="1" applyFill="1" applyBorder="1" applyAlignment="1">
      <alignment wrapText="1"/>
    </xf>
    <xf numFmtId="0" fontId="2" fillId="10" borderId="0" xfId="0" applyFont="1" applyFill="1" applyAlignment="1">
      <alignment vertical="top"/>
    </xf>
    <xf numFmtId="0" fontId="3" fillId="10" borderId="0" xfId="0" applyFont="1" applyFill="1" applyAlignment="1">
      <alignment horizontal="left"/>
    </xf>
    <xf numFmtId="0" fontId="23" fillId="10" borderId="0" xfId="0" applyFont="1" applyFill="1" applyAlignment="1">
      <alignment horizontal="left"/>
    </xf>
    <xf numFmtId="0" fontId="3" fillId="10" borderId="0" xfId="0" applyFont="1" applyFill="1"/>
    <xf numFmtId="0" fontId="23" fillId="10" borderId="0" xfId="0" applyFont="1" applyFill="1"/>
    <xf numFmtId="0" fontId="2" fillId="10" borderId="0" xfId="0" applyFont="1" applyFill="1" applyAlignment="1">
      <alignment horizontal="left" vertical="top"/>
    </xf>
    <xf numFmtId="166" fontId="23" fillId="10" borderId="0" xfId="0" applyNumberFormat="1" applyFont="1" applyFill="1" applyAlignment="1">
      <alignment horizontal="left"/>
    </xf>
    <xf numFmtId="2" fontId="3" fillId="10" borderId="0" xfId="0" applyNumberFormat="1" applyFont="1" applyFill="1" applyAlignment="1">
      <alignment wrapText="1"/>
    </xf>
    <xf numFmtId="4" fontId="5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4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4" fillId="0" borderId="0" xfId="0" applyFont="1" applyAlignment="1">
      <alignment horizontal="center" vertical="top"/>
    </xf>
    <xf numFmtId="164" fontId="0" fillId="0" borderId="0" xfId="0" applyNumberFormat="1" applyAlignment="1">
      <alignment vertical="top"/>
    </xf>
    <xf numFmtId="0" fontId="25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left" vertical="center"/>
    </xf>
    <xf numFmtId="2" fontId="7" fillId="4" borderId="1" xfId="0" applyNumberFormat="1" applyFont="1" applyFill="1" applyBorder="1" applyAlignment="1">
      <alignment horizontal="left" vertical="top" wrapText="1"/>
    </xf>
    <xf numFmtId="4" fontId="3" fillId="5" borderId="0" xfId="0" applyNumberFormat="1" applyFont="1" applyFill="1" applyAlignment="1">
      <alignment wrapText="1"/>
    </xf>
    <xf numFmtId="4" fontId="12" fillId="0" borderId="31" xfId="0" applyNumberFormat="1" applyFont="1" applyBorder="1" applyAlignment="1">
      <alignment horizontal="right" vertical="top"/>
    </xf>
    <xf numFmtId="164" fontId="12" fillId="0" borderId="32" xfId="0" applyNumberFormat="1" applyFont="1" applyBorder="1" applyAlignment="1">
      <alignment vertical="center" wrapText="1"/>
    </xf>
    <xf numFmtId="0" fontId="0" fillId="0" borderId="33" xfId="0" applyBorder="1"/>
    <xf numFmtId="0" fontId="0" fillId="0" borderId="34" xfId="0" applyBorder="1"/>
    <xf numFmtId="4" fontId="6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3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righ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left" vertical="center" wrapText="1"/>
    </xf>
    <xf numFmtId="4" fontId="5" fillId="0" borderId="3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10" borderId="0" xfId="1" applyNumberFormat="1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2" fontId="23" fillId="10" borderId="0" xfId="1" applyNumberFormat="1" applyFont="1" applyFill="1" applyAlignment="1">
      <alignment horizontal="left" vertical="center"/>
    </xf>
    <xf numFmtId="0" fontId="2" fillId="10" borderId="0" xfId="0" applyFont="1" applyFill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4" fontId="4" fillId="2" borderId="3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5" fillId="3" borderId="31" xfId="0" applyNumberFormat="1" applyFont="1" applyFill="1" applyBorder="1" applyAlignment="1">
      <alignment horizontal="left" vertical="center" wrapText="1"/>
    </xf>
    <xf numFmtId="2" fontId="5" fillId="4" borderId="1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5" fillId="4" borderId="31" xfId="0" applyNumberFormat="1" applyFont="1" applyFill="1" applyBorder="1" applyAlignment="1">
      <alignment horizontal="left" vertical="center" wrapText="1"/>
    </xf>
    <xf numFmtId="4" fontId="3" fillId="0" borderId="36" xfId="0" applyNumberFormat="1" applyFont="1" applyBorder="1" applyAlignment="1">
      <alignment horizontal="left" vertical="center"/>
    </xf>
    <xf numFmtId="4" fontId="3" fillId="0" borderId="37" xfId="0" applyNumberFormat="1" applyFont="1" applyBorder="1" applyAlignment="1">
      <alignment horizontal="left" vertical="center"/>
    </xf>
    <xf numFmtId="4" fontId="3" fillId="0" borderId="16" xfId="0" applyNumberFormat="1" applyFont="1" applyBorder="1" applyAlignment="1">
      <alignment horizontal="left" vertical="center"/>
    </xf>
    <xf numFmtId="4" fontId="3" fillId="0" borderId="28" xfId="0" applyNumberFormat="1" applyFont="1" applyBorder="1" applyAlignment="1">
      <alignment horizontal="left" vertical="center"/>
    </xf>
    <xf numFmtId="4" fontId="3" fillId="0" borderId="40" xfId="0" applyNumberFormat="1" applyFont="1" applyBorder="1" applyAlignment="1">
      <alignment horizontal="left" vertical="center"/>
    </xf>
    <xf numFmtId="4" fontId="3" fillId="0" borderId="29" xfId="0" applyNumberFormat="1" applyFont="1" applyBorder="1" applyAlignment="1">
      <alignment horizontal="left" vertical="center"/>
    </xf>
    <xf numFmtId="2" fontId="2" fillId="3" borderId="31" xfId="0" applyNumberFormat="1" applyFont="1" applyFill="1" applyBorder="1" applyAlignment="1">
      <alignment horizontal="center" vertical="top" wrapText="1"/>
    </xf>
    <xf numFmtId="2" fontId="2" fillId="3" borderId="13" xfId="0" applyNumberFormat="1" applyFont="1" applyFill="1" applyBorder="1" applyAlignment="1">
      <alignment horizontal="center" vertical="top" wrapText="1"/>
    </xf>
    <xf numFmtId="2" fontId="2" fillId="3" borderId="3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131</xdr:row>
          <xdr:rowOff>7620</xdr:rowOff>
        </xdr:from>
        <xdr:to>
          <xdr:col>12</xdr:col>
          <xdr:colOff>0</xdr:colOff>
          <xdr:row>132</xdr:row>
          <xdr:rowOff>99060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%20+%20Plan\Urubici\Or&#231;amento\CABR.OR&#199;AMENTO.REV.03%20-%20Retifica&#231;&#227;o%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Cronograma Físico Finaceiro"/>
      <sheetName val="Det. Comp."/>
      <sheetName val="Cotações"/>
    </sheetNames>
    <sheetDataSet>
      <sheetData sheetId="0">
        <row r="566">
          <cell r="G566">
            <v>26.493604049999998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">
    <pageSetUpPr fitToPage="1"/>
  </sheetPr>
  <dimension ref="A1:T154"/>
  <sheetViews>
    <sheetView tabSelected="1" showOutlineSymbols="0" topLeftCell="A100" zoomScaleNormal="100" zoomScaleSheetLayoutView="100" workbookViewId="0">
      <selection activeCell="G139" sqref="G139"/>
    </sheetView>
  </sheetViews>
  <sheetFormatPr defaultColWidth="9" defaultRowHeight="10.199999999999999" x14ac:dyDescent="0.2"/>
  <cols>
    <col min="1" max="1" width="9" style="191"/>
    <col min="2" max="4" width="10" style="1" bestFit="1" customWidth="1"/>
    <col min="5" max="5" width="63.5" style="1" customWidth="1"/>
    <col min="6" max="6" width="5" style="281" bestFit="1" customWidth="1"/>
    <col min="7" max="8" width="10" style="3" bestFit="1" customWidth="1"/>
    <col min="9" max="12" width="10" style="1" bestFit="1" customWidth="1"/>
    <col min="13" max="13" width="10" style="4" bestFit="1" customWidth="1"/>
    <col min="14" max="14" width="10" style="4" customWidth="1"/>
    <col min="15" max="15" width="27.09765625" style="191" hidden="1" customWidth="1"/>
    <col min="16" max="16" width="16.8984375" style="191" hidden="1" customWidth="1"/>
    <col min="17" max="17" width="0" style="191" hidden="1" customWidth="1"/>
    <col min="18" max="16384" width="9" style="191"/>
  </cols>
  <sheetData>
    <row r="1" spans="2:13" x14ac:dyDescent="0.2">
      <c r="B1" s="217"/>
      <c r="C1" s="217"/>
      <c r="D1" s="192"/>
      <c r="E1" s="217"/>
      <c r="F1" s="269"/>
      <c r="G1" s="218"/>
      <c r="H1" s="218"/>
      <c r="I1" s="218"/>
      <c r="J1" s="192"/>
      <c r="K1" s="192"/>
      <c r="L1" s="192"/>
      <c r="M1" s="193"/>
    </row>
    <row r="2" spans="2:13" x14ac:dyDescent="0.2">
      <c r="B2" s="217"/>
      <c r="C2" s="217"/>
      <c r="D2" s="192"/>
      <c r="E2" s="217"/>
      <c r="F2" s="269"/>
      <c r="G2" s="218"/>
      <c r="H2" s="218"/>
      <c r="I2" s="218"/>
      <c r="J2" s="192"/>
      <c r="K2" s="192"/>
      <c r="L2" s="192"/>
      <c r="M2" s="193"/>
    </row>
    <row r="3" spans="2:13" ht="17.399999999999999" x14ac:dyDescent="0.2">
      <c r="B3" s="230"/>
      <c r="C3" s="230"/>
      <c r="D3" s="230" t="s">
        <v>0</v>
      </c>
      <c r="E3" s="231"/>
      <c r="F3" s="270"/>
      <c r="G3" s="218"/>
      <c r="H3" s="218"/>
      <c r="I3" s="218"/>
      <c r="J3" s="192"/>
      <c r="K3" s="192"/>
      <c r="L3" s="192"/>
      <c r="M3" s="193"/>
    </row>
    <row r="4" spans="2:13" ht="17.399999999999999" x14ac:dyDescent="0.2">
      <c r="B4" s="230"/>
      <c r="C4" s="230"/>
      <c r="D4" s="230"/>
      <c r="E4" s="231"/>
      <c r="F4" s="270"/>
      <c r="G4" s="218"/>
      <c r="H4" s="218"/>
      <c r="I4" s="218"/>
      <c r="J4" s="192"/>
      <c r="K4" s="192"/>
      <c r="L4" s="192"/>
      <c r="M4" s="193"/>
    </row>
    <row r="5" spans="2:13" ht="13.8" x14ac:dyDescent="0.2">
      <c r="B5" s="232" t="s">
        <v>1</v>
      </c>
      <c r="C5" s="233"/>
      <c r="D5" s="234"/>
      <c r="E5" s="235"/>
      <c r="F5" s="270"/>
      <c r="G5" s="218"/>
      <c r="H5" s="218"/>
      <c r="I5" s="218"/>
      <c r="J5" s="192"/>
      <c r="K5" s="192"/>
      <c r="L5" s="192"/>
      <c r="M5" s="193"/>
    </row>
    <row r="6" spans="2:13" ht="13.8" x14ac:dyDescent="0.2">
      <c r="B6" s="236"/>
      <c r="C6" s="237" t="s">
        <v>2</v>
      </c>
      <c r="D6" s="234"/>
      <c r="E6" s="235"/>
      <c r="F6" s="270"/>
      <c r="G6" s="218"/>
      <c r="H6" s="218"/>
      <c r="I6" s="218"/>
      <c r="J6" s="192"/>
      <c r="K6" s="192"/>
      <c r="L6" s="192"/>
      <c r="M6" s="193"/>
    </row>
    <row r="7" spans="2:13" ht="13.8" x14ac:dyDescent="0.2">
      <c r="B7" s="236"/>
      <c r="C7" s="237" t="s">
        <v>3</v>
      </c>
      <c r="D7" s="234"/>
      <c r="E7" s="235"/>
      <c r="F7" s="270"/>
      <c r="G7" s="218"/>
      <c r="H7" s="218"/>
      <c r="I7" s="218"/>
      <c r="J7" s="192"/>
      <c r="K7" s="192"/>
      <c r="L7" s="192"/>
      <c r="M7" s="193"/>
    </row>
    <row r="8" spans="2:13" ht="13.8" x14ac:dyDescent="0.2">
      <c r="B8" s="236"/>
      <c r="C8" s="237" t="s">
        <v>4</v>
      </c>
      <c r="D8" s="234"/>
      <c r="E8" s="235"/>
      <c r="F8" s="270"/>
      <c r="G8" s="218"/>
      <c r="H8" s="218"/>
      <c r="I8" s="218"/>
      <c r="J8" s="192"/>
      <c r="K8" s="192"/>
      <c r="L8" s="192"/>
      <c r="M8" s="193"/>
    </row>
    <row r="9" spans="2:13" ht="13.8" x14ac:dyDescent="0.2">
      <c r="B9" s="236"/>
      <c r="C9" s="237" t="s">
        <v>5</v>
      </c>
      <c r="D9" s="234"/>
      <c r="E9" s="235"/>
      <c r="F9" s="270"/>
      <c r="G9" s="218"/>
      <c r="H9" s="218"/>
      <c r="I9" s="218"/>
      <c r="J9" s="192"/>
      <c r="K9" s="192"/>
      <c r="L9" s="192"/>
      <c r="M9" s="193"/>
    </row>
    <row r="10" spans="2:13" ht="13.8" x14ac:dyDescent="0.2">
      <c r="B10" s="236"/>
      <c r="C10" s="237" t="s">
        <v>6</v>
      </c>
      <c r="D10" s="234"/>
      <c r="E10" s="235"/>
      <c r="F10" s="270"/>
      <c r="G10" s="218"/>
      <c r="H10" s="218"/>
      <c r="I10" s="218"/>
      <c r="J10" s="192"/>
      <c r="K10" s="192"/>
      <c r="L10" s="192"/>
      <c r="M10" s="193"/>
    </row>
    <row r="11" spans="2:13" ht="13.8" x14ac:dyDescent="0.2">
      <c r="B11" s="236"/>
      <c r="C11" s="237" t="s">
        <v>7</v>
      </c>
      <c r="D11" s="234"/>
      <c r="E11" s="235"/>
      <c r="F11" s="270"/>
      <c r="G11" s="218"/>
      <c r="H11" s="218"/>
      <c r="I11" s="218"/>
      <c r="J11" s="192"/>
      <c r="K11" s="192"/>
      <c r="L11" s="192"/>
      <c r="M11" s="193"/>
    </row>
    <row r="12" spans="2:13" ht="13.8" x14ac:dyDescent="0.2">
      <c r="B12" s="236"/>
      <c r="C12" s="237" t="s">
        <v>8</v>
      </c>
      <c r="D12" s="234"/>
      <c r="E12" s="235"/>
      <c r="F12" s="270"/>
      <c r="G12" s="218"/>
      <c r="H12" s="218"/>
      <c r="I12" s="218"/>
      <c r="J12" s="192"/>
      <c r="K12" s="192"/>
      <c r="L12" s="192"/>
      <c r="M12" s="193"/>
    </row>
    <row r="13" spans="2:13" ht="10.5" customHeight="1" x14ac:dyDescent="0.2">
      <c r="B13" s="236"/>
      <c r="C13" s="237" t="s">
        <v>9</v>
      </c>
      <c r="D13" s="234"/>
      <c r="E13" s="235"/>
      <c r="F13" s="270"/>
      <c r="G13" s="218"/>
      <c r="H13" s="218"/>
      <c r="I13" s="218"/>
      <c r="J13" s="192"/>
      <c r="K13" s="192"/>
      <c r="L13" s="192"/>
      <c r="M13" s="193"/>
    </row>
    <row r="14" spans="2:13" ht="10.5" customHeight="1" x14ac:dyDescent="0.2">
      <c r="B14" s="236"/>
      <c r="C14" s="238" t="s">
        <v>10</v>
      </c>
      <c r="D14" s="234"/>
      <c r="E14" s="235"/>
      <c r="F14" s="270"/>
      <c r="G14" s="218"/>
      <c r="H14" s="218"/>
      <c r="I14" s="218"/>
      <c r="J14" s="192"/>
      <c r="K14" s="192"/>
      <c r="L14" s="192"/>
      <c r="M14" s="193"/>
    </row>
    <row r="15" spans="2:13" ht="10.5" customHeight="1" x14ac:dyDescent="0.2">
      <c r="B15" s="236"/>
      <c r="C15" s="237" t="s">
        <v>11</v>
      </c>
      <c r="D15" s="234"/>
      <c r="E15" s="235"/>
      <c r="F15" s="270"/>
      <c r="G15" s="218"/>
      <c r="H15" s="218"/>
      <c r="I15" s="218"/>
      <c r="J15" s="192"/>
      <c r="K15" s="192"/>
      <c r="L15" s="192"/>
      <c r="M15" s="193"/>
    </row>
    <row r="16" spans="2:13" ht="10.5" customHeight="1" x14ac:dyDescent="0.2">
      <c r="B16" s="236"/>
      <c r="C16" s="237" t="s">
        <v>12</v>
      </c>
      <c r="D16" s="234"/>
      <c r="E16" s="235"/>
      <c r="F16" s="270"/>
      <c r="G16" s="218"/>
      <c r="H16" s="218"/>
      <c r="I16" s="218"/>
      <c r="J16" s="192"/>
      <c r="K16" s="192"/>
      <c r="L16" s="192"/>
      <c r="M16" s="193"/>
    </row>
    <row r="17" spans="2:15" x14ac:dyDescent="0.2">
      <c r="B17" s="220"/>
      <c r="C17" s="220"/>
      <c r="D17" s="192"/>
      <c r="E17" s="221"/>
      <c r="F17" s="270"/>
      <c r="G17" s="218"/>
      <c r="H17" s="218"/>
      <c r="I17" s="218"/>
      <c r="J17" s="192"/>
      <c r="K17" s="192"/>
      <c r="L17" s="192"/>
      <c r="M17" s="193"/>
    </row>
    <row r="18" spans="2:15" x14ac:dyDescent="0.2">
      <c r="B18" s="222" t="s">
        <v>13</v>
      </c>
      <c r="C18" s="222"/>
      <c r="D18" s="192"/>
      <c r="E18" s="221"/>
      <c r="F18" s="271"/>
      <c r="G18" s="219"/>
      <c r="H18" s="219"/>
      <c r="I18" s="218"/>
      <c r="J18" s="192"/>
      <c r="K18" s="192"/>
      <c r="L18" s="192"/>
      <c r="M18" s="193"/>
    </row>
    <row r="19" spans="2:15" x14ac:dyDescent="0.2">
      <c r="B19" s="222" t="s">
        <v>14</v>
      </c>
      <c r="C19" s="222"/>
      <c r="D19" s="192"/>
      <c r="E19" s="223"/>
      <c r="F19" s="269"/>
      <c r="G19" s="219"/>
      <c r="H19" s="218"/>
      <c r="I19" s="218"/>
      <c r="J19" s="192"/>
      <c r="K19" s="192"/>
      <c r="L19" s="192"/>
      <c r="M19" s="193"/>
    </row>
    <row r="20" spans="2:15" x14ac:dyDescent="0.2">
      <c r="B20" s="220"/>
      <c r="C20" s="220"/>
      <c r="D20" s="192"/>
      <c r="E20" s="221"/>
      <c r="F20" s="269"/>
      <c r="G20" s="224"/>
      <c r="H20" s="218"/>
      <c r="I20" s="218"/>
      <c r="J20" s="192"/>
      <c r="K20" s="192"/>
      <c r="L20" s="192"/>
      <c r="M20" s="193"/>
    </row>
    <row r="21" spans="2:15" x14ac:dyDescent="0.2">
      <c r="B21" s="194"/>
      <c r="C21" s="194"/>
      <c r="D21" s="194"/>
      <c r="E21" s="194"/>
      <c r="F21" s="272"/>
      <c r="G21" s="196"/>
      <c r="H21" s="196"/>
      <c r="I21" s="195"/>
      <c r="J21" s="195"/>
      <c r="K21" s="195"/>
      <c r="L21" s="195"/>
      <c r="M21" s="194"/>
      <c r="N21" s="226"/>
    </row>
    <row r="22" spans="2:15" ht="15" customHeight="1" x14ac:dyDescent="0.2">
      <c r="B22" s="188"/>
      <c r="C22" s="188"/>
      <c r="D22" s="202"/>
      <c r="E22" s="188"/>
      <c r="F22" s="273"/>
      <c r="G22" s="189"/>
      <c r="H22" s="189"/>
      <c r="I22" s="188"/>
      <c r="J22" s="188"/>
      <c r="K22" s="188"/>
      <c r="L22" s="188"/>
      <c r="M22" s="190"/>
    </row>
    <row r="23" spans="2:15" x14ac:dyDescent="0.2">
      <c r="B23" s="246"/>
      <c r="C23" s="246"/>
      <c r="D23" s="246" t="s">
        <v>15</v>
      </c>
      <c r="E23" s="246" t="s">
        <v>16</v>
      </c>
      <c r="F23" s="282" t="s">
        <v>17</v>
      </c>
      <c r="G23" s="247" t="s">
        <v>18</v>
      </c>
      <c r="H23" s="302" t="s">
        <v>19</v>
      </c>
      <c r="I23" s="303"/>
      <c r="J23" s="304"/>
      <c r="K23" s="305" t="s">
        <v>20</v>
      </c>
      <c r="L23" s="305"/>
      <c r="M23" s="305"/>
      <c r="N23" s="227"/>
    </row>
    <row r="24" spans="2:15" x14ac:dyDescent="0.2">
      <c r="B24" s="246"/>
      <c r="C24" s="246"/>
      <c r="D24" s="246"/>
      <c r="E24" s="246"/>
      <c r="F24" s="274"/>
      <c r="G24" s="247"/>
      <c r="H24" s="248" t="s">
        <v>21</v>
      </c>
      <c r="I24" s="249" t="s">
        <v>22</v>
      </c>
      <c r="J24" s="249" t="s">
        <v>20</v>
      </c>
      <c r="K24" s="249" t="s">
        <v>21</v>
      </c>
      <c r="L24" s="249" t="s">
        <v>22</v>
      </c>
      <c r="M24" s="250" t="s">
        <v>20</v>
      </c>
      <c r="N24" s="226"/>
    </row>
    <row r="25" spans="2:15" x14ac:dyDescent="0.2">
      <c r="B25" s="251"/>
      <c r="C25" s="251"/>
      <c r="D25" s="251">
        <v>1</v>
      </c>
      <c r="E25" s="251" t="s">
        <v>23</v>
      </c>
      <c r="F25" s="275" t="s">
        <v>24</v>
      </c>
      <c r="G25" s="252"/>
      <c r="H25" s="253"/>
      <c r="I25" s="253"/>
      <c r="J25" s="251"/>
      <c r="K25" s="251"/>
      <c r="L25" s="251"/>
      <c r="M25" s="207">
        <f>SUM(M26,M37,M44,M49)</f>
        <v>0</v>
      </c>
      <c r="N25" s="228"/>
      <c r="O25" s="216"/>
    </row>
    <row r="26" spans="2:15" x14ac:dyDescent="0.2">
      <c r="B26" s="251"/>
      <c r="C26" s="251"/>
      <c r="D26" s="251" t="s">
        <v>25</v>
      </c>
      <c r="E26" s="251" t="s">
        <v>26</v>
      </c>
      <c r="F26" s="275" t="s">
        <v>24</v>
      </c>
      <c r="G26" s="252"/>
      <c r="H26" s="253"/>
      <c r="I26" s="253"/>
      <c r="J26" s="251"/>
      <c r="K26" s="251"/>
      <c r="L26" s="251"/>
      <c r="M26" s="207">
        <f>SUM(M27)</f>
        <v>0</v>
      </c>
      <c r="N26" s="228"/>
      <c r="O26" s="216"/>
    </row>
    <row r="27" spans="2:15" x14ac:dyDescent="0.2">
      <c r="B27" s="251"/>
      <c r="C27" s="251"/>
      <c r="D27" s="251" t="s">
        <v>27</v>
      </c>
      <c r="E27" s="251" t="s">
        <v>28</v>
      </c>
      <c r="F27" s="275" t="s">
        <v>24</v>
      </c>
      <c r="G27" s="252"/>
      <c r="H27" s="253"/>
      <c r="I27" s="253"/>
      <c r="J27" s="251"/>
      <c r="K27" s="251"/>
      <c r="L27" s="251"/>
      <c r="M27" s="207">
        <f>TRUNC(SUM(M28:M34),2)</f>
        <v>0</v>
      </c>
      <c r="N27" s="228"/>
      <c r="O27" s="216"/>
    </row>
    <row r="28" spans="2:15" ht="20.399999999999999" x14ac:dyDescent="0.2">
      <c r="B28" s="198"/>
      <c r="C28" s="197"/>
      <c r="D28" s="197" t="s">
        <v>29</v>
      </c>
      <c r="E28" s="197" t="s">
        <v>30</v>
      </c>
      <c r="F28" s="265" t="s">
        <v>214</v>
      </c>
      <c r="G28" s="261">
        <v>116.41</v>
      </c>
      <c r="H28" s="261">
        <v>0</v>
      </c>
      <c r="I28" s="261">
        <v>0</v>
      </c>
      <c r="J28" s="263">
        <f t="shared" ref="J28:J29" si="0">TRUNC(SUM(H28:I28),2)</f>
        <v>0</v>
      </c>
      <c r="K28" s="263">
        <f t="shared" ref="K28:K30" si="1">TRUNC(G28*H28,2)</f>
        <v>0</v>
      </c>
      <c r="L28" s="263">
        <f t="shared" ref="L28:L30" si="2">TRUNC(G28*I28,2)</f>
        <v>0</v>
      </c>
      <c r="M28" s="264">
        <f t="shared" ref="M28:M30" si="3">TRUNC(SUM(K28,L28),2)</f>
        <v>0</v>
      </c>
      <c r="N28" s="225"/>
    </row>
    <row r="29" spans="2:15" ht="20.399999999999999" x14ac:dyDescent="0.2">
      <c r="B29" s="198"/>
      <c r="C29" s="197"/>
      <c r="D29" s="197" t="s">
        <v>31</v>
      </c>
      <c r="E29" s="197" t="s">
        <v>32</v>
      </c>
      <c r="F29" s="265" t="s">
        <v>216</v>
      </c>
      <c r="G29" s="261">
        <v>3.6</v>
      </c>
      <c r="H29" s="261">
        <v>0</v>
      </c>
      <c r="I29" s="261">
        <v>0</v>
      </c>
      <c r="J29" s="263">
        <f t="shared" si="0"/>
        <v>0</v>
      </c>
      <c r="K29" s="263">
        <f t="shared" si="1"/>
        <v>0</v>
      </c>
      <c r="L29" s="263">
        <f t="shared" si="2"/>
        <v>0</v>
      </c>
      <c r="M29" s="264">
        <f t="shared" si="3"/>
        <v>0</v>
      </c>
      <c r="N29" s="225"/>
    </row>
    <row r="30" spans="2:15" x14ac:dyDescent="0.2">
      <c r="B30" s="198"/>
      <c r="C30" s="197"/>
      <c r="D30" s="197" t="s">
        <v>33</v>
      </c>
      <c r="E30" s="197" t="s">
        <v>34</v>
      </c>
      <c r="F30" s="265" t="s">
        <v>214</v>
      </c>
      <c r="G30" s="261">
        <v>1.68</v>
      </c>
      <c r="H30" s="261">
        <v>0</v>
      </c>
      <c r="I30" s="261">
        <v>0</v>
      </c>
      <c r="J30" s="263">
        <f t="shared" ref="J30" si="4">TRUNC(SUM(H30:I30),2)</f>
        <v>0</v>
      </c>
      <c r="K30" s="263">
        <f t="shared" si="1"/>
        <v>0</v>
      </c>
      <c r="L30" s="263">
        <f t="shared" si="2"/>
        <v>0</v>
      </c>
      <c r="M30" s="264">
        <f t="shared" si="3"/>
        <v>0</v>
      </c>
      <c r="N30" s="225"/>
    </row>
    <row r="31" spans="2:15" x14ac:dyDescent="0.2">
      <c r="B31" s="198"/>
      <c r="C31" s="197"/>
      <c r="D31" s="197" t="s">
        <v>35</v>
      </c>
      <c r="E31" s="197" t="s">
        <v>36</v>
      </c>
      <c r="F31" s="265" t="s">
        <v>217</v>
      </c>
      <c r="G31" s="261">
        <v>1</v>
      </c>
      <c r="H31" s="261">
        <v>0</v>
      </c>
      <c r="I31" s="261">
        <v>0</v>
      </c>
      <c r="J31" s="263">
        <f t="shared" ref="J31:J33" si="5">TRUNC(SUM(H31:I31),2)</f>
        <v>0</v>
      </c>
      <c r="K31" s="263">
        <f t="shared" ref="K31:K34" si="6">TRUNC(G31*H31,2)</f>
        <v>0</v>
      </c>
      <c r="L31" s="263">
        <f t="shared" ref="L31:L34" si="7">TRUNC(G31*I31,2)</f>
        <v>0</v>
      </c>
      <c r="M31" s="264">
        <f t="shared" ref="M31:M34" si="8">TRUNC(SUM(K31,L31),2)</f>
        <v>0</v>
      </c>
      <c r="N31" s="225"/>
    </row>
    <row r="32" spans="2:15" x14ac:dyDescent="0.2">
      <c r="B32" s="198"/>
      <c r="C32" s="197"/>
      <c r="D32" s="197" t="s">
        <v>37</v>
      </c>
      <c r="E32" s="197" t="s">
        <v>38</v>
      </c>
      <c r="F32" s="265" t="s">
        <v>214</v>
      </c>
      <c r="G32" s="261">
        <v>13.73</v>
      </c>
      <c r="H32" s="261">
        <v>0</v>
      </c>
      <c r="I32" s="261">
        <v>0</v>
      </c>
      <c r="J32" s="263">
        <f t="shared" si="5"/>
        <v>0</v>
      </c>
      <c r="K32" s="263">
        <f t="shared" si="6"/>
        <v>0</v>
      </c>
      <c r="L32" s="263">
        <f t="shared" si="7"/>
        <v>0</v>
      </c>
      <c r="M32" s="264">
        <f t="shared" si="8"/>
        <v>0</v>
      </c>
      <c r="N32" s="225"/>
    </row>
    <row r="33" spans="1:17" x14ac:dyDescent="0.2">
      <c r="B33" s="198"/>
      <c r="C33" s="197"/>
      <c r="D33" s="197" t="s">
        <v>39</v>
      </c>
      <c r="E33" s="197" t="s">
        <v>40</v>
      </c>
      <c r="F33" s="265" t="s">
        <v>214</v>
      </c>
      <c r="G33" s="261">
        <v>1.02</v>
      </c>
      <c r="H33" s="261">
        <v>0</v>
      </c>
      <c r="I33" s="261">
        <v>0</v>
      </c>
      <c r="J33" s="263">
        <f t="shared" si="5"/>
        <v>0</v>
      </c>
      <c r="K33" s="263">
        <f t="shared" si="6"/>
        <v>0</v>
      </c>
      <c r="L33" s="263">
        <f t="shared" si="7"/>
        <v>0</v>
      </c>
      <c r="M33" s="264">
        <f t="shared" si="8"/>
        <v>0</v>
      </c>
      <c r="N33" s="225"/>
    </row>
    <row r="34" spans="1:17" x14ac:dyDescent="0.2">
      <c r="B34" s="198"/>
      <c r="C34" s="197"/>
      <c r="D34" s="197" t="s">
        <v>41</v>
      </c>
      <c r="E34" s="197" t="s">
        <v>42</v>
      </c>
      <c r="F34" s="265" t="s">
        <v>217</v>
      </c>
      <c r="G34" s="261">
        <v>2</v>
      </c>
      <c r="H34" s="261">
        <v>0</v>
      </c>
      <c r="I34" s="261">
        <v>0</v>
      </c>
      <c r="J34" s="263">
        <f t="shared" ref="J34" si="9">TRUNC(SUM(H34:I34),2)</f>
        <v>0</v>
      </c>
      <c r="K34" s="263">
        <f t="shared" si="6"/>
        <v>0</v>
      </c>
      <c r="L34" s="263">
        <f t="shared" si="7"/>
        <v>0</v>
      </c>
      <c r="M34" s="264">
        <f t="shared" si="8"/>
        <v>0</v>
      </c>
      <c r="N34" s="225"/>
    </row>
    <row r="35" spans="1:17" x14ac:dyDescent="0.2">
      <c r="B35" s="254"/>
      <c r="C35" s="12"/>
      <c r="D35" s="12"/>
      <c r="E35" s="255" t="s">
        <v>43</v>
      </c>
      <c r="F35" s="276" t="s">
        <v>24</v>
      </c>
      <c r="G35" s="180"/>
      <c r="H35" s="180"/>
      <c r="I35" s="256"/>
      <c r="J35" s="2"/>
      <c r="K35" s="5">
        <f>SUM(K28:K34)</f>
        <v>0</v>
      </c>
      <c r="L35" s="5">
        <f>SUM(L28:L34)</f>
        <v>0</v>
      </c>
      <c r="M35" s="209"/>
      <c r="N35" s="225"/>
    </row>
    <row r="36" spans="1:17" x14ac:dyDescent="0.2">
      <c r="B36" s="7"/>
      <c r="C36" s="6"/>
      <c r="D36" s="6"/>
      <c r="E36" s="6" t="s">
        <v>24</v>
      </c>
      <c r="F36" s="277" t="s">
        <v>24</v>
      </c>
      <c r="G36" s="8"/>
      <c r="H36" s="8"/>
      <c r="I36" s="9"/>
      <c r="J36" s="10"/>
      <c r="K36" s="10"/>
      <c r="L36" s="11">
        <f>SUM(K35:L35)</f>
        <v>0</v>
      </c>
      <c r="M36" s="210"/>
      <c r="N36" s="225"/>
    </row>
    <row r="37" spans="1:17" x14ac:dyDescent="0.2">
      <c r="B37" s="251"/>
      <c r="C37" s="251"/>
      <c r="D37" s="251" t="s">
        <v>44</v>
      </c>
      <c r="E37" s="251" t="s">
        <v>45</v>
      </c>
      <c r="F37" s="275" t="s">
        <v>24</v>
      </c>
      <c r="G37" s="252"/>
      <c r="H37" s="253"/>
      <c r="I37" s="251"/>
      <c r="J37" s="251"/>
      <c r="K37" s="251"/>
      <c r="L37" s="251"/>
      <c r="M37" s="207">
        <f>TRUNC(SUM(M38:M39),2)</f>
        <v>0</v>
      </c>
      <c r="N37" s="228"/>
      <c r="O37" s="216"/>
    </row>
    <row r="38" spans="1:17" x14ac:dyDescent="0.2">
      <c r="B38" s="198"/>
      <c r="C38" s="197"/>
      <c r="D38" s="197" t="s">
        <v>46</v>
      </c>
      <c r="E38" s="197" t="s">
        <v>211</v>
      </c>
      <c r="F38" s="265" t="s">
        <v>217</v>
      </c>
      <c r="G38" s="199">
        <v>1</v>
      </c>
      <c r="H38" s="199">
        <v>0</v>
      </c>
      <c r="I38" s="200">
        <v>0</v>
      </c>
      <c r="J38" s="201">
        <f t="shared" ref="J38:J39" si="10">TRUNC(SUM(H38:I38),2)</f>
        <v>0</v>
      </c>
      <c r="K38" s="201">
        <f t="shared" ref="K38:K39" si="11">TRUNC(G38*H38,2)</f>
        <v>0</v>
      </c>
      <c r="L38" s="201">
        <f t="shared" ref="L38:L39" si="12">TRUNC(G38*I38,2)</f>
        <v>0</v>
      </c>
      <c r="M38" s="208">
        <f t="shared" ref="M38:M39" si="13">TRUNC(SUM(K38,L38),2)</f>
        <v>0</v>
      </c>
      <c r="N38" s="225"/>
    </row>
    <row r="39" spans="1:17" ht="10.95" customHeight="1" x14ac:dyDescent="0.2">
      <c r="A39" s="1"/>
      <c r="B39" s="198"/>
      <c r="C39" s="197"/>
      <c r="D39" s="197" t="s">
        <v>47</v>
      </c>
      <c r="E39" s="197" t="s">
        <v>48</v>
      </c>
      <c r="F39" s="265" t="s">
        <v>214</v>
      </c>
      <c r="G39" s="199">
        <v>15.8</v>
      </c>
      <c r="H39" s="199">
        <v>0</v>
      </c>
      <c r="I39" s="200">
        <v>0</v>
      </c>
      <c r="J39" s="201">
        <f t="shared" si="10"/>
        <v>0</v>
      </c>
      <c r="K39" s="201">
        <f t="shared" si="11"/>
        <v>0</v>
      </c>
      <c r="L39" s="201">
        <f t="shared" si="12"/>
        <v>0</v>
      </c>
      <c r="M39" s="208">
        <f t="shared" si="13"/>
        <v>0</v>
      </c>
      <c r="N39" s="225"/>
      <c r="O39" s="205"/>
      <c r="P39" s="205"/>
      <c r="Q39" s="206"/>
    </row>
    <row r="40" spans="1:17" x14ac:dyDescent="0.2">
      <c r="B40" s="198"/>
      <c r="C40" s="197"/>
      <c r="D40" s="197" t="s">
        <v>46</v>
      </c>
      <c r="E40" s="197" t="s">
        <v>212</v>
      </c>
      <c r="F40" s="265" t="s">
        <v>217</v>
      </c>
      <c r="G40" s="199">
        <v>3</v>
      </c>
      <c r="H40" s="199">
        <v>0</v>
      </c>
      <c r="I40" s="200">
        <v>0</v>
      </c>
      <c r="J40" s="201">
        <f t="shared" ref="J40:J41" si="14">TRUNC(SUM(H40:I40),2)</f>
        <v>0</v>
      </c>
      <c r="K40" s="201">
        <f t="shared" ref="K40:K41" si="15">TRUNC(G40*H40,2)</f>
        <v>0</v>
      </c>
      <c r="L40" s="201">
        <f t="shared" ref="L40:L41" si="16">TRUNC(G40*I40,2)</f>
        <v>0</v>
      </c>
      <c r="M40" s="208">
        <f t="shared" ref="M40:M41" si="17">TRUNC(SUM(K40,L40),2)</f>
        <v>0</v>
      </c>
      <c r="N40" s="225"/>
    </row>
    <row r="41" spans="1:17" ht="10.95" customHeight="1" x14ac:dyDescent="0.2">
      <c r="A41" s="1"/>
      <c r="B41" s="198"/>
      <c r="C41" s="197"/>
      <c r="D41" s="197" t="s">
        <v>47</v>
      </c>
      <c r="E41" s="197" t="s">
        <v>213</v>
      </c>
      <c r="F41" s="265" t="s">
        <v>214</v>
      </c>
      <c r="G41" s="199">
        <v>1.5</v>
      </c>
      <c r="H41" s="199">
        <v>0</v>
      </c>
      <c r="I41" s="200">
        <v>0</v>
      </c>
      <c r="J41" s="201">
        <f t="shared" si="14"/>
        <v>0</v>
      </c>
      <c r="K41" s="201">
        <f t="shared" si="15"/>
        <v>0</v>
      </c>
      <c r="L41" s="201">
        <f t="shared" si="16"/>
        <v>0</v>
      </c>
      <c r="M41" s="208">
        <f t="shared" si="17"/>
        <v>0</v>
      </c>
      <c r="N41" s="225"/>
      <c r="O41" s="205"/>
      <c r="P41" s="205"/>
      <c r="Q41" s="206"/>
    </row>
    <row r="42" spans="1:17" x14ac:dyDescent="0.2">
      <c r="B42" s="254"/>
      <c r="C42" s="12"/>
      <c r="D42" s="12"/>
      <c r="E42" s="255" t="s">
        <v>43</v>
      </c>
      <c r="F42" s="276" t="s">
        <v>24</v>
      </c>
      <c r="G42" s="180"/>
      <c r="H42" s="180"/>
      <c r="I42" s="256"/>
      <c r="J42" s="2"/>
      <c r="K42" s="5">
        <f>TRUNC(SUM(K38:K39),2)</f>
        <v>0</v>
      </c>
      <c r="L42" s="5">
        <f>TRUNC(SUM(L38:L39),2)</f>
        <v>0</v>
      </c>
      <c r="M42" s="209"/>
      <c r="N42" s="225"/>
    </row>
    <row r="43" spans="1:17" x14ac:dyDescent="0.2">
      <c r="B43" s="7"/>
      <c r="C43" s="6"/>
      <c r="D43" s="6"/>
      <c r="E43" s="6" t="s">
        <v>24</v>
      </c>
      <c r="F43" s="277" t="s">
        <v>24</v>
      </c>
      <c r="G43" s="8"/>
      <c r="H43" s="8"/>
      <c r="I43" s="9"/>
      <c r="J43" s="10"/>
      <c r="K43" s="10"/>
      <c r="L43" s="11">
        <f>SUM(K42:L42)</f>
        <v>0</v>
      </c>
      <c r="M43" s="210"/>
      <c r="N43" s="225"/>
    </row>
    <row r="44" spans="1:17" x14ac:dyDescent="0.2">
      <c r="B44" s="251"/>
      <c r="C44" s="251"/>
      <c r="D44" s="251" t="s">
        <v>49</v>
      </c>
      <c r="E44" s="251" t="s">
        <v>50</v>
      </c>
      <c r="F44" s="275" t="s">
        <v>24</v>
      </c>
      <c r="G44" s="252"/>
      <c r="H44" s="253"/>
      <c r="I44" s="251"/>
      <c r="J44" s="251"/>
      <c r="K44" s="251"/>
      <c r="L44" s="251"/>
      <c r="M44" s="207">
        <f>TRUNC(SUM(M45:M46),2)</f>
        <v>0</v>
      </c>
      <c r="N44" s="228"/>
    </row>
    <row r="45" spans="1:17" x14ac:dyDescent="0.2">
      <c r="B45" s="198"/>
      <c r="C45" s="197"/>
      <c r="D45" s="266" t="s">
        <v>51</v>
      </c>
      <c r="E45" s="197" t="s">
        <v>52</v>
      </c>
      <c r="F45" s="265" t="s">
        <v>217</v>
      </c>
      <c r="G45" s="261">
        <v>1</v>
      </c>
      <c r="H45" s="261">
        <v>0</v>
      </c>
      <c r="I45" s="262">
        <v>0</v>
      </c>
      <c r="J45" s="263">
        <f>TRUNC(SUM(H45:I45),2)</f>
        <v>0</v>
      </c>
      <c r="K45" s="263">
        <f t="shared" ref="K45" si="18">TRUNC(G45*H45,2)</f>
        <v>0</v>
      </c>
      <c r="L45" s="263">
        <f t="shared" ref="L45" si="19">TRUNC(G45*I45,2)</f>
        <v>0</v>
      </c>
      <c r="M45" s="264">
        <f>TRUNC(SUM(K45,L45),2)</f>
        <v>0</v>
      </c>
      <c r="N45" s="225"/>
    </row>
    <row r="46" spans="1:17" x14ac:dyDescent="0.2">
      <c r="A46" s="1"/>
      <c r="B46" s="198"/>
      <c r="C46" s="197"/>
      <c r="D46" s="266" t="s">
        <v>53</v>
      </c>
      <c r="E46" s="197" t="s">
        <v>210</v>
      </c>
      <c r="F46" s="265" t="s">
        <v>219</v>
      </c>
      <c r="G46" s="261">
        <v>2</v>
      </c>
      <c r="H46" s="261">
        <v>0</v>
      </c>
      <c r="I46" s="262">
        <v>0</v>
      </c>
      <c r="J46" s="263">
        <f t="shared" ref="J46" si="20">TRUNC(SUM(H46:I46),2)</f>
        <v>0</v>
      </c>
      <c r="K46" s="263">
        <f t="shared" ref="K46" si="21">TRUNC(G46*H46,2)</f>
        <v>0</v>
      </c>
      <c r="L46" s="263">
        <f t="shared" ref="L46" si="22">TRUNC(G46*I46,2)</f>
        <v>0</v>
      </c>
      <c r="M46" s="264">
        <f t="shared" ref="M46" si="23">TRUNC(SUM(K46,L46),2)</f>
        <v>0</v>
      </c>
      <c r="N46" s="225"/>
      <c r="O46" s="206"/>
      <c r="P46" s="206"/>
    </row>
    <row r="47" spans="1:17" x14ac:dyDescent="0.2">
      <c r="B47" s="254"/>
      <c r="C47" s="12"/>
      <c r="D47" s="12"/>
      <c r="E47" s="255" t="s">
        <v>43</v>
      </c>
      <c r="F47" s="276" t="s">
        <v>24</v>
      </c>
      <c r="G47" s="180"/>
      <c r="H47" s="180"/>
      <c r="I47" s="256"/>
      <c r="J47" s="2"/>
      <c r="K47" s="5">
        <f>TRUNC(SUM(K45:K46),2)</f>
        <v>0</v>
      </c>
      <c r="L47" s="5">
        <f>TRUNC(SUM(L45:L46),2)</f>
        <v>0</v>
      </c>
      <c r="M47" s="209"/>
      <c r="N47" s="225"/>
    </row>
    <row r="48" spans="1:17" x14ac:dyDescent="0.2">
      <c r="B48" s="7"/>
      <c r="C48" s="6"/>
      <c r="D48" s="6"/>
      <c r="E48" s="6" t="s">
        <v>24</v>
      </c>
      <c r="F48" s="277" t="s">
        <v>24</v>
      </c>
      <c r="G48" s="8"/>
      <c r="H48" s="8"/>
      <c r="I48" s="9"/>
      <c r="J48" s="10"/>
      <c r="K48" s="10"/>
      <c r="L48" s="11">
        <f>SUM(K47:L47)</f>
        <v>0</v>
      </c>
      <c r="M48" s="210"/>
      <c r="N48" s="225"/>
    </row>
    <row r="49" spans="2:20" x14ac:dyDescent="0.2">
      <c r="B49" s="251"/>
      <c r="C49" s="251"/>
      <c r="D49" s="251" t="s">
        <v>54</v>
      </c>
      <c r="E49" s="251" t="s">
        <v>55</v>
      </c>
      <c r="F49" s="275" t="s">
        <v>24</v>
      </c>
      <c r="G49" s="252"/>
      <c r="H49" s="253"/>
      <c r="I49" s="251"/>
      <c r="J49" s="251"/>
      <c r="K49" s="251"/>
      <c r="L49" s="251"/>
      <c r="M49" s="207">
        <f>TRUNC(SUM(M50:M50),2)</f>
        <v>0</v>
      </c>
      <c r="N49" s="228"/>
    </row>
    <row r="50" spans="2:20" x14ac:dyDescent="0.2">
      <c r="B50" s="198"/>
      <c r="C50" s="197"/>
      <c r="D50" s="266" t="s">
        <v>56</v>
      </c>
      <c r="E50" s="197" t="s">
        <v>57</v>
      </c>
      <c r="F50" s="265" t="s">
        <v>219</v>
      </c>
      <c r="G50" s="261">
        <v>2</v>
      </c>
      <c r="H50" s="261">
        <v>0</v>
      </c>
      <c r="I50" s="262">
        <v>0</v>
      </c>
      <c r="J50" s="263">
        <f>TRUNC(SUM(H50:I50),2)</f>
        <v>0</v>
      </c>
      <c r="K50" s="263">
        <f t="shared" ref="K50" si="24">TRUNC(G50*H50,2)</f>
        <v>0</v>
      </c>
      <c r="L50" s="263">
        <f t="shared" ref="L50" si="25">TRUNC(G50*I50,2)</f>
        <v>0</v>
      </c>
      <c r="M50" s="264">
        <f>TRUNC(SUM(K50,L50),2)</f>
        <v>0</v>
      </c>
      <c r="N50" s="225"/>
    </row>
    <row r="51" spans="2:20" x14ac:dyDescent="0.2">
      <c r="B51" s="198"/>
      <c r="C51" s="197"/>
      <c r="D51" s="266" t="s">
        <v>209</v>
      </c>
      <c r="E51" s="197" t="s">
        <v>220</v>
      </c>
      <c r="F51" s="265" t="s">
        <v>214</v>
      </c>
      <c r="G51" s="261">
        <v>3</v>
      </c>
      <c r="H51" s="261">
        <v>0</v>
      </c>
      <c r="I51" s="262">
        <v>0</v>
      </c>
      <c r="J51" s="263">
        <f>TRUNC(SUM(H51:I51),2)</f>
        <v>0</v>
      </c>
      <c r="K51" s="263">
        <f t="shared" ref="K51" si="26">TRUNC(G51*H51,2)</f>
        <v>0</v>
      </c>
      <c r="L51" s="263">
        <f t="shared" ref="L51" si="27">TRUNC(G51*I51,2)</f>
        <v>0</v>
      </c>
      <c r="M51" s="264">
        <f>TRUNC(SUM(K51,L51),2)</f>
        <v>0</v>
      </c>
      <c r="N51" s="225"/>
    </row>
    <row r="52" spans="2:20" x14ac:dyDescent="0.2">
      <c r="B52" s="254"/>
      <c r="C52" s="12"/>
      <c r="D52" s="12"/>
      <c r="E52" s="255" t="s">
        <v>43</v>
      </c>
      <c r="F52" s="276" t="s">
        <v>24</v>
      </c>
      <c r="G52" s="180"/>
      <c r="H52" s="180"/>
      <c r="I52" s="256"/>
      <c r="J52" s="2"/>
      <c r="K52" s="5">
        <f>TRUNC(SUM(K50:K50),2)</f>
        <v>0</v>
      </c>
      <c r="L52" s="5">
        <f>TRUNC(SUM(L50:L50),2)</f>
        <v>0</v>
      </c>
      <c r="M52" s="209"/>
      <c r="N52" s="225"/>
    </row>
    <row r="53" spans="2:20" x14ac:dyDescent="0.2">
      <c r="B53" s="7"/>
      <c r="C53" s="6"/>
      <c r="D53" s="6"/>
      <c r="E53" s="6" t="s">
        <v>24</v>
      </c>
      <c r="F53" s="277" t="s">
        <v>24</v>
      </c>
      <c r="G53" s="8"/>
      <c r="H53" s="8"/>
      <c r="I53" s="9"/>
      <c r="J53" s="10"/>
      <c r="K53" s="10"/>
      <c r="L53" s="11">
        <f>SUM(K52:L52)</f>
        <v>0</v>
      </c>
      <c r="M53" s="210"/>
      <c r="N53" s="225"/>
    </row>
    <row r="54" spans="2:20" x14ac:dyDescent="0.2">
      <c r="B54" s="251"/>
      <c r="C54" s="251"/>
      <c r="D54" s="251">
        <v>2</v>
      </c>
      <c r="E54" s="251" t="s">
        <v>58</v>
      </c>
      <c r="F54" s="275" t="s">
        <v>24</v>
      </c>
      <c r="G54" s="252"/>
      <c r="H54" s="253"/>
      <c r="I54" s="251"/>
      <c r="J54" s="251"/>
      <c r="K54" s="251"/>
      <c r="L54" s="251"/>
      <c r="M54" s="207" t="e">
        <f>SUM(M55,#REF!)</f>
        <v>#REF!</v>
      </c>
      <c r="N54" s="228"/>
    </row>
    <row r="55" spans="2:20" x14ac:dyDescent="0.2">
      <c r="B55" s="251"/>
      <c r="C55" s="251"/>
      <c r="D55" s="253" t="s">
        <v>59</v>
      </c>
      <c r="E55" s="251" t="s">
        <v>60</v>
      </c>
      <c r="F55" s="275" t="s">
        <v>24</v>
      </c>
      <c r="G55" s="252"/>
      <c r="H55" s="253"/>
      <c r="I55" s="251"/>
      <c r="J55" s="251"/>
      <c r="K55" s="251"/>
      <c r="L55" s="251"/>
      <c r="M55" s="207">
        <f>TRUNC(SUM(M56:M56),2)</f>
        <v>0</v>
      </c>
      <c r="N55" s="228"/>
    </row>
    <row r="56" spans="2:20" ht="30.6" x14ac:dyDescent="0.2">
      <c r="B56" s="198"/>
      <c r="C56" s="197"/>
      <c r="D56" s="203" t="s">
        <v>61</v>
      </c>
      <c r="E56" s="197" t="s">
        <v>62</v>
      </c>
      <c r="F56" s="265" t="s">
        <v>214</v>
      </c>
      <c r="G56" s="261">
        <v>51.88</v>
      </c>
      <c r="H56" s="261">
        <v>0</v>
      </c>
      <c r="I56" s="262">
        <v>0</v>
      </c>
      <c r="J56" s="263">
        <f t="shared" ref="J56" si="28">TRUNC(SUM(H56:I56),2)</f>
        <v>0</v>
      </c>
      <c r="K56" s="263">
        <f t="shared" ref="K56" si="29">TRUNC(G56*H56,2)</f>
        <v>0</v>
      </c>
      <c r="L56" s="263">
        <f t="shared" ref="L56" si="30">TRUNC(G56*I56,2)</f>
        <v>0</v>
      </c>
      <c r="M56" s="264">
        <f t="shared" ref="M56" si="31">TRUNC(SUM(K56,L56),2)</f>
        <v>0</v>
      </c>
      <c r="N56" s="225"/>
      <c r="T56" s="240"/>
    </row>
    <row r="57" spans="2:20" x14ac:dyDescent="0.2">
      <c r="B57" s="254"/>
      <c r="C57" s="12"/>
      <c r="D57" s="12"/>
      <c r="E57" s="255" t="s">
        <v>43</v>
      </c>
      <c r="F57" s="276" t="s">
        <v>24</v>
      </c>
      <c r="G57" s="180"/>
      <c r="H57" s="180"/>
      <c r="I57" s="256"/>
      <c r="J57" s="2"/>
      <c r="K57" s="5">
        <f>TRUNC(SUM(K56:K56),2)</f>
        <v>0</v>
      </c>
      <c r="L57" s="5">
        <f>TRUNC(SUM(L56:L56),2)</f>
        <v>0</v>
      </c>
      <c r="M57" s="209"/>
      <c r="N57" s="225"/>
    </row>
    <row r="58" spans="2:20" x14ac:dyDescent="0.2">
      <c r="B58" s="7"/>
      <c r="C58" s="6"/>
      <c r="D58" s="6"/>
      <c r="E58" s="6" t="s">
        <v>24</v>
      </c>
      <c r="F58" s="277" t="s">
        <v>24</v>
      </c>
      <c r="G58" s="8"/>
      <c r="H58" s="8"/>
      <c r="I58" s="9"/>
      <c r="J58" s="10"/>
      <c r="K58" s="10"/>
      <c r="L58" s="11">
        <f>SUM(K57:L57)</f>
        <v>0</v>
      </c>
      <c r="M58" s="210"/>
      <c r="N58" s="225"/>
    </row>
    <row r="59" spans="2:20" x14ac:dyDescent="0.2">
      <c r="B59" s="251"/>
      <c r="C59" s="251"/>
      <c r="D59" s="251">
        <v>3</v>
      </c>
      <c r="E59" s="251" t="s">
        <v>67</v>
      </c>
      <c r="F59" s="275" t="s">
        <v>24</v>
      </c>
      <c r="G59" s="252"/>
      <c r="H59" s="253"/>
      <c r="I59" s="251"/>
      <c r="J59" s="251"/>
      <c r="K59" s="251"/>
      <c r="L59" s="251"/>
      <c r="M59" s="207">
        <f>SUM(M60+M64)</f>
        <v>0</v>
      </c>
      <c r="N59" s="228"/>
    </row>
    <row r="60" spans="2:20" x14ac:dyDescent="0.2">
      <c r="B60" s="251"/>
      <c r="C60" s="251"/>
      <c r="D60" s="253" t="s">
        <v>68</v>
      </c>
      <c r="E60" s="251" t="s">
        <v>69</v>
      </c>
      <c r="F60" s="275"/>
      <c r="G60" s="252"/>
      <c r="H60" s="253"/>
      <c r="I60" s="251"/>
      <c r="J60" s="251"/>
      <c r="K60" s="251"/>
      <c r="L60" s="251"/>
      <c r="M60" s="207">
        <f>TRUNC(SUM(M61:M63),2)</f>
        <v>0</v>
      </c>
      <c r="N60" s="228"/>
      <c r="T60" s="240"/>
    </row>
    <row r="61" spans="2:20" ht="40.799999999999997" x14ac:dyDescent="0.2">
      <c r="B61" s="198"/>
      <c r="C61" s="197"/>
      <c r="D61" s="267" t="s">
        <v>70</v>
      </c>
      <c r="E61" s="266" t="s">
        <v>221</v>
      </c>
      <c r="F61" s="265" t="s">
        <v>217</v>
      </c>
      <c r="G61" s="261">
        <v>1</v>
      </c>
      <c r="H61" s="261">
        <v>0</v>
      </c>
      <c r="I61" s="262">
        <v>0</v>
      </c>
      <c r="J61" s="263">
        <f t="shared" ref="J61" si="32">TRUNC(SUM(H61:I61),2)</f>
        <v>0</v>
      </c>
      <c r="K61" s="263">
        <f t="shared" ref="K61:K63" si="33">TRUNC(G61*H61,2)</f>
        <v>0</v>
      </c>
      <c r="L61" s="263">
        <f t="shared" ref="L61:L63" si="34">TRUNC(G61*I61,2)</f>
        <v>0</v>
      </c>
      <c r="M61" s="264">
        <f t="shared" ref="M61:M63" si="35">TRUNC(SUM(K61,L61),2)</f>
        <v>0</v>
      </c>
      <c r="N61" s="225"/>
      <c r="T61" s="240"/>
    </row>
    <row r="62" spans="2:20" ht="30.6" x14ac:dyDescent="0.2">
      <c r="B62" s="198"/>
      <c r="C62" s="197"/>
      <c r="D62" s="267" t="s">
        <v>71</v>
      </c>
      <c r="E62" s="266" t="s">
        <v>72</v>
      </c>
      <c r="F62" s="265" t="s">
        <v>217</v>
      </c>
      <c r="G62" s="261">
        <v>1</v>
      </c>
      <c r="H62" s="261">
        <v>0</v>
      </c>
      <c r="I62" s="262">
        <v>0</v>
      </c>
      <c r="J62" s="263">
        <f t="shared" ref="J62:J63" si="36">TRUNC(SUM(H62:I62),2)</f>
        <v>0</v>
      </c>
      <c r="K62" s="263">
        <f t="shared" si="33"/>
        <v>0</v>
      </c>
      <c r="L62" s="263">
        <f t="shared" si="34"/>
        <v>0</v>
      </c>
      <c r="M62" s="264">
        <f t="shared" si="35"/>
        <v>0</v>
      </c>
      <c r="N62" s="225"/>
      <c r="T62" s="240"/>
    </row>
    <row r="63" spans="2:20" x14ac:dyDescent="0.2">
      <c r="B63" s="198"/>
      <c r="C63" s="197"/>
      <c r="D63" s="267" t="s">
        <v>73</v>
      </c>
      <c r="E63" s="266" t="s">
        <v>74</v>
      </c>
      <c r="F63" s="265" t="s">
        <v>217</v>
      </c>
      <c r="G63" s="261">
        <v>2</v>
      </c>
      <c r="H63" s="261">
        <v>0</v>
      </c>
      <c r="I63" s="262">
        <v>0</v>
      </c>
      <c r="J63" s="263">
        <f t="shared" si="36"/>
        <v>0</v>
      </c>
      <c r="K63" s="263">
        <f t="shared" si="33"/>
        <v>0</v>
      </c>
      <c r="L63" s="263">
        <f t="shared" si="34"/>
        <v>0</v>
      </c>
      <c r="M63" s="264">
        <f t="shared" si="35"/>
        <v>0</v>
      </c>
      <c r="N63" s="225"/>
      <c r="T63" s="240"/>
    </row>
    <row r="64" spans="2:20" x14ac:dyDescent="0.2">
      <c r="B64" s="251"/>
      <c r="C64" s="251"/>
      <c r="D64" s="253" t="s">
        <v>75</v>
      </c>
      <c r="E64" s="251" t="s">
        <v>76</v>
      </c>
      <c r="F64" s="275"/>
      <c r="G64" s="252"/>
      <c r="H64" s="253"/>
      <c r="I64" s="251"/>
      <c r="J64" s="251"/>
      <c r="K64" s="251"/>
      <c r="L64" s="251"/>
      <c r="M64" s="207">
        <f>TRUNC(SUM(M65:M66),2)</f>
        <v>0</v>
      </c>
      <c r="N64" s="228"/>
      <c r="T64" s="240"/>
    </row>
    <row r="65" spans="2:20" ht="30.6" x14ac:dyDescent="0.2">
      <c r="B65" s="198"/>
      <c r="C65" s="197"/>
      <c r="D65" s="267" t="s">
        <v>77</v>
      </c>
      <c r="E65" s="266" t="s">
        <v>78</v>
      </c>
      <c r="F65" s="265" t="s">
        <v>214</v>
      </c>
      <c r="G65" s="261">
        <v>5.12</v>
      </c>
      <c r="H65" s="261">
        <v>0</v>
      </c>
      <c r="I65" s="262">
        <v>0</v>
      </c>
      <c r="J65" s="263">
        <f t="shared" ref="J65" si="37">TRUNC(SUM(H65:I65),2)</f>
        <v>0</v>
      </c>
      <c r="K65" s="263">
        <f t="shared" ref="K65:K66" si="38">TRUNC(G65*H65,2)</f>
        <v>0</v>
      </c>
      <c r="L65" s="263">
        <f t="shared" ref="L65:L66" si="39">TRUNC(G65*I65,2)</f>
        <v>0</v>
      </c>
      <c r="M65" s="264">
        <f t="shared" ref="M65:M66" si="40">TRUNC(SUM(K65,L65),2)</f>
        <v>0</v>
      </c>
      <c r="N65" s="225"/>
      <c r="T65" s="240"/>
    </row>
    <row r="66" spans="2:20" ht="30.6" x14ac:dyDescent="0.2">
      <c r="B66" s="198"/>
      <c r="C66" s="197"/>
      <c r="D66" s="267" t="s">
        <v>79</v>
      </c>
      <c r="E66" s="266" t="s">
        <v>80</v>
      </c>
      <c r="F66" s="265" t="s">
        <v>214</v>
      </c>
      <c r="G66" s="261">
        <v>1.08</v>
      </c>
      <c r="H66" s="261">
        <v>0</v>
      </c>
      <c r="I66" s="262">
        <v>0</v>
      </c>
      <c r="J66" s="263">
        <f t="shared" ref="J66" si="41">TRUNC(SUM(H66:I66),2)</f>
        <v>0</v>
      </c>
      <c r="K66" s="263">
        <f t="shared" si="38"/>
        <v>0</v>
      </c>
      <c r="L66" s="263">
        <f t="shared" si="39"/>
        <v>0</v>
      </c>
      <c r="M66" s="264">
        <f t="shared" si="40"/>
        <v>0</v>
      </c>
      <c r="N66" s="225"/>
      <c r="T66" s="240"/>
    </row>
    <row r="67" spans="2:20" x14ac:dyDescent="0.2">
      <c r="B67" s="254"/>
      <c r="C67" s="12"/>
      <c r="D67" s="12"/>
      <c r="E67" s="255" t="s">
        <v>43</v>
      </c>
      <c r="F67" s="276" t="s">
        <v>24</v>
      </c>
      <c r="G67" s="180"/>
      <c r="H67" s="180"/>
      <c r="I67" s="256"/>
      <c r="J67" s="2"/>
      <c r="K67" s="5">
        <f>TRUNC(SUM(K61:K66),2)</f>
        <v>0</v>
      </c>
      <c r="L67" s="5">
        <f>TRUNC(SUM(L61:L66),2)</f>
        <v>0</v>
      </c>
      <c r="M67" s="209"/>
      <c r="N67" s="225"/>
    </row>
    <row r="68" spans="2:20" x14ac:dyDescent="0.2">
      <c r="B68" s="7"/>
      <c r="C68" s="6"/>
      <c r="D68" s="6"/>
      <c r="E68" s="6" t="s">
        <v>24</v>
      </c>
      <c r="F68" s="277" t="s">
        <v>24</v>
      </c>
      <c r="G68" s="8"/>
      <c r="H68" s="8"/>
      <c r="I68" s="9"/>
      <c r="J68" s="10"/>
      <c r="K68" s="10"/>
      <c r="L68" s="11">
        <f>SUM(K67:L67)</f>
        <v>0</v>
      </c>
      <c r="M68" s="210"/>
      <c r="N68" s="225"/>
    </row>
    <row r="69" spans="2:20" x14ac:dyDescent="0.2">
      <c r="B69" s="251"/>
      <c r="C69" s="251"/>
      <c r="D69" s="251">
        <v>4</v>
      </c>
      <c r="E69" s="251" t="s">
        <v>81</v>
      </c>
      <c r="F69" s="275"/>
      <c r="G69" s="252"/>
      <c r="H69" s="253"/>
      <c r="I69" s="251"/>
      <c r="J69" s="251"/>
      <c r="K69" s="251"/>
      <c r="L69" s="251"/>
      <c r="M69" s="207">
        <f>SUM(M70+M72+M76+M78+M82)</f>
        <v>0</v>
      </c>
      <c r="N69" s="228"/>
      <c r="T69" s="240"/>
    </row>
    <row r="70" spans="2:20" x14ac:dyDescent="0.2">
      <c r="B70" s="251"/>
      <c r="C70" s="251"/>
      <c r="D70" s="253" t="s">
        <v>82</v>
      </c>
      <c r="E70" s="251" t="s">
        <v>83</v>
      </c>
      <c r="F70" s="275"/>
      <c r="G70" s="252"/>
      <c r="H70" s="253"/>
      <c r="I70" s="251"/>
      <c r="J70" s="251"/>
      <c r="K70" s="251"/>
      <c r="L70" s="251"/>
      <c r="M70" s="207">
        <f>TRUNC(SUM(M71:M71),2)</f>
        <v>0</v>
      </c>
      <c r="N70" s="228"/>
      <c r="T70" s="240"/>
    </row>
    <row r="71" spans="2:20" ht="30.6" x14ac:dyDescent="0.2">
      <c r="B71" s="198"/>
      <c r="C71" s="197"/>
      <c r="D71" s="267" t="s">
        <v>84</v>
      </c>
      <c r="E71" s="266" t="s">
        <v>85</v>
      </c>
      <c r="F71" s="265" t="s">
        <v>214</v>
      </c>
      <c r="G71" s="261">
        <v>109.09</v>
      </c>
      <c r="H71" s="261">
        <v>0</v>
      </c>
      <c r="I71" s="262">
        <v>0</v>
      </c>
      <c r="J71" s="263">
        <f t="shared" ref="J71" si="42">TRUNC(SUM(H71:I71),2)</f>
        <v>0</v>
      </c>
      <c r="K71" s="263">
        <f t="shared" ref="K71" si="43">TRUNC(G71*H71,2)</f>
        <v>0</v>
      </c>
      <c r="L71" s="263">
        <f t="shared" ref="L71" si="44">TRUNC(G71*I71,2)</f>
        <v>0</v>
      </c>
      <c r="M71" s="264">
        <f t="shared" ref="M71" si="45">TRUNC(SUM(K71,L71),2)</f>
        <v>0</v>
      </c>
      <c r="N71" s="225"/>
      <c r="T71" s="240"/>
    </row>
    <row r="72" spans="2:20" x14ac:dyDescent="0.2">
      <c r="B72" s="251"/>
      <c r="C72" s="251"/>
      <c r="D72" s="253" t="s">
        <v>63</v>
      </c>
      <c r="E72" s="251" t="s">
        <v>86</v>
      </c>
      <c r="F72" s="275"/>
      <c r="G72" s="252"/>
      <c r="H72" s="284"/>
      <c r="I72" s="275"/>
      <c r="J72" s="275"/>
      <c r="K72" s="275"/>
      <c r="L72" s="275"/>
      <c r="M72" s="285">
        <f>TRUNC(SUM(M73:M75),2)</f>
        <v>0</v>
      </c>
      <c r="N72" s="228"/>
      <c r="T72" s="240"/>
    </row>
    <row r="73" spans="2:20" ht="20.399999999999999" x14ac:dyDescent="0.2">
      <c r="B73" s="198"/>
      <c r="C73" s="197"/>
      <c r="D73" s="203" t="s">
        <v>65</v>
      </c>
      <c r="E73" s="197" t="s">
        <v>87</v>
      </c>
      <c r="F73" s="265" t="s">
        <v>214</v>
      </c>
      <c r="G73" s="261">
        <v>18.02</v>
      </c>
      <c r="H73" s="261">
        <v>0</v>
      </c>
      <c r="I73" s="262">
        <v>0</v>
      </c>
      <c r="J73" s="263">
        <f t="shared" ref="J73" si="46">TRUNC(SUM(H73:I73),2)</f>
        <v>0</v>
      </c>
      <c r="K73" s="263">
        <f t="shared" ref="K73" si="47">TRUNC(G73*H73,2)</f>
        <v>0</v>
      </c>
      <c r="L73" s="263">
        <f t="shared" ref="L73" si="48">TRUNC(G73*I73,2)</f>
        <v>0</v>
      </c>
      <c r="M73" s="264">
        <f t="shared" ref="M73" si="49">TRUNC(SUM(K73,L73),2)</f>
        <v>0</v>
      </c>
      <c r="N73" s="225"/>
      <c r="T73" s="240"/>
    </row>
    <row r="74" spans="2:20" x14ac:dyDescent="0.2">
      <c r="B74" s="198"/>
      <c r="C74" s="197"/>
      <c r="D74" s="203" t="s">
        <v>88</v>
      </c>
      <c r="E74" s="197" t="s">
        <v>89</v>
      </c>
      <c r="F74" s="265" t="s">
        <v>214</v>
      </c>
      <c r="G74" s="261">
        <v>18.02</v>
      </c>
      <c r="H74" s="261">
        <v>0</v>
      </c>
      <c r="I74" s="262">
        <v>0</v>
      </c>
      <c r="J74" s="263">
        <f t="shared" ref="J74:J75" si="50">TRUNC(SUM(H74:I74),2)</f>
        <v>0</v>
      </c>
      <c r="K74" s="263">
        <f t="shared" ref="K74:K75" si="51">TRUNC(G74*H74,2)</f>
        <v>0</v>
      </c>
      <c r="L74" s="263">
        <f t="shared" ref="L74:L75" si="52">TRUNC(G74*I74,2)</f>
        <v>0</v>
      </c>
      <c r="M74" s="264">
        <f t="shared" ref="M74:M75" si="53">TRUNC(SUM(K74,L74),2)</f>
        <v>0</v>
      </c>
      <c r="N74" s="225"/>
      <c r="T74" s="240"/>
    </row>
    <row r="75" spans="2:20" ht="20.399999999999999" x14ac:dyDescent="0.2">
      <c r="B75" s="198"/>
      <c r="C75" s="197"/>
      <c r="D75" s="203" t="s">
        <v>90</v>
      </c>
      <c r="E75" s="197" t="s">
        <v>91</v>
      </c>
      <c r="F75" s="265" t="s">
        <v>214</v>
      </c>
      <c r="G75" s="261">
        <v>18.02</v>
      </c>
      <c r="H75" s="261">
        <v>0</v>
      </c>
      <c r="I75" s="262">
        <v>0</v>
      </c>
      <c r="J75" s="263">
        <f t="shared" si="50"/>
        <v>0</v>
      </c>
      <c r="K75" s="263">
        <f t="shared" si="51"/>
        <v>0</v>
      </c>
      <c r="L75" s="263">
        <f t="shared" si="52"/>
        <v>0</v>
      </c>
      <c r="M75" s="264">
        <f t="shared" si="53"/>
        <v>0</v>
      </c>
      <c r="N75" s="225"/>
      <c r="T75" s="240"/>
    </row>
    <row r="76" spans="2:20" x14ac:dyDescent="0.2">
      <c r="B76" s="251"/>
      <c r="C76" s="251"/>
      <c r="D76" s="253" t="s">
        <v>92</v>
      </c>
      <c r="E76" s="251" t="s">
        <v>93</v>
      </c>
      <c r="F76" s="275"/>
      <c r="G76" s="283"/>
      <c r="H76" s="284"/>
      <c r="I76" s="275"/>
      <c r="J76" s="275"/>
      <c r="K76" s="275"/>
      <c r="L76" s="275"/>
      <c r="M76" s="285">
        <f>TRUNC(SUM(M77:M77),2)</f>
        <v>0</v>
      </c>
      <c r="N76" s="228"/>
      <c r="T76" s="240"/>
    </row>
    <row r="77" spans="2:20" ht="20.399999999999999" x14ac:dyDescent="0.2">
      <c r="B77" s="198"/>
      <c r="C77" s="197"/>
      <c r="D77" s="203" t="s">
        <v>94</v>
      </c>
      <c r="E77" s="197" t="s">
        <v>222</v>
      </c>
      <c r="F77" s="265" t="s">
        <v>214</v>
      </c>
      <c r="G77" s="261">
        <v>109.09</v>
      </c>
      <c r="H77" s="261">
        <v>0</v>
      </c>
      <c r="I77" s="262">
        <v>0</v>
      </c>
      <c r="J77" s="263">
        <f t="shared" ref="J77" si="54">TRUNC(SUM(H77:I77),2)</f>
        <v>0</v>
      </c>
      <c r="K77" s="263">
        <f t="shared" ref="K77" si="55">TRUNC(G77*H77,2)</f>
        <v>0</v>
      </c>
      <c r="L77" s="263">
        <f t="shared" ref="L77" si="56">TRUNC(G77*I77,2)</f>
        <v>0</v>
      </c>
      <c r="M77" s="264">
        <f t="shared" ref="M77" si="57">TRUNC(SUM(K77,L77),2)</f>
        <v>0</v>
      </c>
      <c r="N77" s="225"/>
      <c r="T77" s="240"/>
    </row>
    <row r="78" spans="2:20" x14ac:dyDescent="0.2">
      <c r="B78" s="251"/>
      <c r="C78" s="251"/>
      <c r="D78" s="253" t="s">
        <v>95</v>
      </c>
      <c r="E78" s="251" t="s">
        <v>96</v>
      </c>
      <c r="F78" s="275"/>
      <c r="G78" s="252"/>
      <c r="H78" s="284"/>
      <c r="I78" s="275"/>
      <c r="J78" s="275"/>
      <c r="K78" s="275"/>
      <c r="L78" s="275"/>
      <c r="M78" s="285">
        <f>TRUNC(SUM(M79:M81),2)</f>
        <v>0</v>
      </c>
      <c r="N78" s="228"/>
      <c r="T78" s="240"/>
    </row>
    <row r="79" spans="2:20" ht="30.6" x14ac:dyDescent="0.2">
      <c r="B79" s="198"/>
      <c r="C79" s="197"/>
      <c r="D79" s="203" t="s">
        <v>97</v>
      </c>
      <c r="E79" s="197" t="s">
        <v>98</v>
      </c>
      <c r="F79" s="265" t="s">
        <v>217</v>
      </c>
      <c r="G79" s="261">
        <v>1</v>
      </c>
      <c r="H79" s="261">
        <v>0</v>
      </c>
      <c r="I79" s="262">
        <v>0</v>
      </c>
      <c r="J79" s="263">
        <f t="shared" ref="J79:J81" si="58">TRUNC(SUM(H79:I79),2)</f>
        <v>0</v>
      </c>
      <c r="K79" s="263">
        <f t="shared" ref="K79:K81" si="59">TRUNC(G79*H79,2)</f>
        <v>0</v>
      </c>
      <c r="L79" s="263">
        <f t="shared" ref="L79:L81" si="60">TRUNC(G79*I79,2)</f>
        <v>0</v>
      </c>
      <c r="M79" s="264">
        <f t="shared" ref="M79:M81" si="61">TRUNC(SUM(K79,L79),2)</f>
        <v>0</v>
      </c>
      <c r="N79" s="225"/>
      <c r="T79" s="240"/>
    </row>
    <row r="80" spans="2:20" ht="40.799999999999997" x14ac:dyDescent="0.2">
      <c r="B80" s="198"/>
      <c r="C80" s="197"/>
      <c r="D80" s="203" t="s">
        <v>99</v>
      </c>
      <c r="E80" s="197" t="s">
        <v>100</v>
      </c>
      <c r="F80" s="265" t="s">
        <v>217</v>
      </c>
      <c r="G80" s="261">
        <v>1</v>
      </c>
      <c r="H80" s="261">
        <v>0</v>
      </c>
      <c r="I80" s="262">
        <v>0</v>
      </c>
      <c r="J80" s="263">
        <f t="shared" si="58"/>
        <v>0</v>
      </c>
      <c r="K80" s="263">
        <f t="shared" si="59"/>
        <v>0</v>
      </c>
      <c r="L80" s="263">
        <f t="shared" si="60"/>
        <v>0</v>
      </c>
      <c r="M80" s="264">
        <f t="shared" si="61"/>
        <v>0</v>
      </c>
      <c r="N80" s="225"/>
      <c r="T80" s="240"/>
    </row>
    <row r="81" spans="1:20" x14ac:dyDescent="0.2">
      <c r="B81" s="198"/>
      <c r="C81" s="197"/>
      <c r="D81" s="203" t="s">
        <v>101</v>
      </c>
      <c r="E81" s="197" t="s">
        <v>102</v>
      </c>
      <c r="F81" s="265" t="s">
        <v>217</v>
      </c>
      <c r="G81" s="261">
        <v>1</v>
      </c>
      <c r="H81" s="261">
        <v>0</v>
      </c>
      <c r="I81" s="262">
        <v>0</v>
      </c>
      <c r="J81" s="263">
        <f t="shared" si="58"/>
        <v>0</v>
      </c>
      <c r="K81" s="263">
        <f t="shared" si="59"/>
        <v>0</v>
      </c>
      <c r="L81" s="263">
        <f t="shared" si="60"/>
        <v>0</v>
      </c>
      <c r="M81" s="264">
        <f t="shared" si="61"/>
        <v>0</v>
      </c>
      <c r="N81" s="225"/>
      <c r="T81" s="240"/>
    </row>
    <row r="82" spans="1:20" x14ac:dyDescent="0.2">
      <c r="B82" s="251"/>
      <c r="C82" s="251"/>
      <c r="D82" s="253" t="s">
        <v>103</v>
      </c>
      <c r="E82" s="251" t="s">
        <v>104</v>
      </c>
      <c r="F82" s="275"/>
      <c r="G82" s="252"/>
      <c r="H82" s="284"/>
      <c r="I82" s="275"/>
      <c r="J82" s="275"/>
      <c r="K82" s="275"/>
      <c r="L82" s="275"/>
      <c r="M82" s="285">
        <f>TRUNC(SUM(M83:M91),2)</f>
        <v>0</v>
      </c>
      <c r="N82" s="228"/>
      <c r="T82" s="240"/>
    </row>
    <row r="83" spans="1:20" ht="20.399999999999999" x14ac:dyDescent="0.2">
      <c r="B83" s="198"/>
      <c r="C83" s="197"/>
      <c r="D83" s="203" t="s">
        <v>105</v>
      </c>
      <c r="E83" s="197" t="s">
        <v>106</v>
      </c>
      <c r="F83" s="265" t="s">
        <v>217</v>
      </c>
      <c r="G83" s="261">
        <v>2</v>
      </c>
      <c r="H83" s="261">
        <v>0</v>
      </c>
      <c r="I83" s="262">
        <v>0</v>
      </c>
      <c r="J83" s="263">
        <f t="shared" ref="J83:J86" si="62">TRUNC(SUM(H83:I83),2)</f>
        <v>0</v>
      </c>
      <c r="K83" s="263">
        <f t="shared" ref="K83:K89" si="63">TRUNC(G83*H83,2)</f>
        <v>0</v>
      </c>
      <c r="L83" s="263">
        <f t="shared" ref="L83:L89" si="64">TRUNC(G83*I83,2)</f>
        <v>0</v>
      </c>
      <c r="M83" s="264">
        <f t="shared" ref="M83:M89" si="65">TRUNC(SUM(K83,L83),2)</f>
        <v>0</v>
      </c>
      <c r="N83" s="225"/>
      <c r="T83" s="240"/>
    </row>
    <row r="84" spans="1:20" ht="20.399999999999999" x14ac:dyDescent="0.2">
      <c r="B84" s="198"/>
      <c r="C84" s="197"/>
      <c r="D84" s="203" t="s">
        <v>107</v>
      </c>
      <c r="E84" s="197" t="s">
        <v>108</v>
      </c>
      <c r="F84" s="265" t="s">
        <v>217</v>
      </c>
      <c r="G84" s="261">
        <v>1</v>
      </c>
      <c r="H84" s="261">
        <v>0</v>
      </c>
      <c r="I84" s="262">
        <v>0</v>
      </c>
      <c r="J84" s="263">
        <f t="shared" si="62"/>
        <v>0</v>
      </c>
      <c r="K84" s="263">
        <f t="shared" si="63"/>
        <v>0</v>
      </c>
      <c r="L84" s="263">
        <f t="shared" si="64"/>
        <v>0</v>
      </c>
      <c r="M84" s="264">
        <f t="shared" si="65"/>
        <v>0</v>
      </c>
      <c r="N84" s="225"/>
      <c r="T84" s="240"/>
    </row>
    <row r="85" spans="1:20" x14ac:dyDescent="0.2">
      <c r="B85" s="198"/>
      <c r="C85" s="197"/>
      <c r="D85" s="203" t="s">
        <v>109</v>
      </c>
      <c r="E85" s="197" t="s">
        <v>110</v>
      </c>
      <c r="F85" s="265" t="s">
        <v>217</v>
      </c>
      <c r="G85" s="261">
        <v>1</v>
      </c>
      <c r="H85" s="261">
        <v>0</v>
      </c>
      <c r="I85" s="262">
        <v>0</v>
      </c>
      <c r="J85" s="263">
        <f t="shared" si="62"/>
        <v>0</v>
      </c>
      <c r="K85" s="263">
        <f t="shared" si="63"/>
        <v>0</v>
      </c>
      <c r="L85" s="263">
        <f t="shared" si="64"/>
        <v>0</v>
      </c>
      <c r="M85" s="264">
        <f t="shared" si="65"/>
        <v>0</v>
      </c>
      <c r="N85" s="225"/>
      <c r="T85" s="240"/>
    </row>
    <row r="86" spans="1:20" x14ac:dyDescent="0.2">
      <c r="B86" s="198"/>
      <c r="C86" s="197"/>
      <c r="D86" s="203" t="s">
        <v>111</v>
      </c>
      <c r="E86" s="197" t="s">
        <v>112</v>
      </c>
      <c r="F86" s="265" t="s">
        <v>217</v>
      </c>
      <c r="G86" s="261">
        <v>1</v>
      </c>
      <c r="H86" s="261">
        <v>0</v>
      </c>
      <c r="I86" s="262">
        <v>0</v>
      </c>
      <c r="J86" s="263">
        <f t="shared" si="62"/>
        <v>0</v>
      </c>
      <c r="K86" s="263">
        <f t="shared" si="63"/>
        <v>0</v>
      </c>
      <c r="L86" s="263">
        <f t="shared" si="64"/>
        <v>0</v>
      </c>
      <c r="M86" s="264">
        <f t="shared" si="65"/>
        <v>0</v>
      </c>
      <c r="N86" s="225"/>
      <c r="T86" s="240"/>
    </row>
    <row r="87" spans="1:20" ht="20.399999999999999" x14ac:dyDescent="0.2">
      <c r="B87" s="198"/>
      <c r="C87" s="197"/>
      <c r="D87" s="203" t="s">
        <v>113</v>
      </c>
      <c r="E87" s="197" t="s">
        <v>114</v>
      </c>
      <c r="F87" s="265" t="s">
        <v>214</v>
      </c>
      <c r="G87" s="261">
        <v>0.5</v>
      </c>
      <c r="H87" s="261">
        <v>0</v>
      </c>
      <c r="I87" s="262">
        <v>0</v>
      </c>
      <c r="J87" s="263">
        <f t="shared" ref="J87:J89" si="66">TRUNC(SUM(H87:I87),2)</f>
        <v>0</v>
      </c>
      <c r="K87" s="263">
        <f t="shared" si="63"/>
        <v>0</v>
      </c>
      <c r="L87" s="263">
        <f t="shared" si="64"/>
        <v>0</v>
      </c>
      <c r="M87" s="264">
        <f t="shared" si="65"/>
        <v>0</v>
      </c>
      <c r="N87" s="225"/>
      <c r="T87" s="240"/>
    </row>
    <row r="88" spans="1:20" ht="20.399999999999999" x14ac:dyDescent="0.2">
      <c r="B88" s="198"/>
      <c r="C88" s="197"/>
      <c r="D88" s="203" t="s">
        <v>115</v>
      </c>
      <c r="E88" s="197" t="s">
        <v>117</v>
      </c>
      <c r="F88" s="265" t="s">
        <v>217</v>
      </c>
      <c r="G88" s="261">
        <v>1</v>
      </c>
      <c r="H88" s="261">
        <v>0</v>
      </c>
      <c r="I88" s="262">
        <v>0</v>
      </c>
      <c r="J88" s="263">
        <f t="shared" si="66"/>
        <v>0</v>
      </c>
      <c r="K88" s="263">
        <f t="shared" si="63"/>
        <v>0</v>
      </c>
      <c r="L88" s="263">
        <f t="shared" si="64"/>
        <v>0</v>
      </c>
      <c r="M88" s="264">
        <f t="shared" si="65"/>
        <v>0</v>
      </c>
      <c r="N88" s="225"/>
      <c r="T88" s="240"/>
    </row>
    <row r="89" spans="1:20" ht="20.399999999999999" x14ac:dyDescent="0.2">
      <c r="B89" s="198"/>
      <c r="C89" s="197"/>
      <c r="D89" s="203" t="s">
        <v>116</v>
      </c>
      <c r="E89" s="197" t="s">
        <v>215</v>
      </c>
      <c r="F89" s="265" t="s">
        <v>217</v>
      </c>
      <c r="G89" s="261">
        <v>1</v>
      </c>
      <c r="H89" s="261">
        <v>0</v>
      </c>
      <c r="I89" s="262">
        <v>0</v>
      </c>
      <c r="J89" s="263">
        <f t="shared" si="66"/>
        <v>0</v>
      </c>
      <c r="K89" s="263">
        <f t="shared" si="63"/>
        <v>0</v>
      </c>
      <c r="L89" s="263">
        <f t="shared" si="64"/>
        <v>0</v>
      </c>
      <c r="M89" s="264">
        <f t="shared" si="65"/>
        <v>0</v>
      </c>
      <c r="N89" s="225"/>
      <c r="T89" s="240"/>
    </row>
    <row r="90" spans="1:20" ht="20.399999999999999" x14ac:dyDescent="0.2">
      <c r="B90" s="198"/>
      <c r="C90" s="197"/>
      <c r="D90" s="203" t="s">
        <v>118</v>
      </c>
      <c r="E90" s="197" t="s">
        <v>119</v>
      </c>
      <c r="F90" s="265" t="s">
        <v>217</v>
      </c>
      <c r="G90" s="261">
        <v>2</v>
      </c>
      <c r="H90" s="261">
        <v>0</v>
      </c>
      <c r="I90" s="262">
        <v>0</v>
      </c>
      <c r="J90" s="263">
        <f t="shared" ref="J90:J91" si="67">TRUNC(SUM(H90:I90),2)</f>
        <v>0</v>
      </c>
      <c r="K90" s="263">
        <f t="shared" ref="K90:K91" si="68">TRUNC(G90*H90,2)</f>
        <v>0</v>
      </c>
      <c r="L90" s="263">
        <f t="shared" ref="L90:L91" si="69">TRUNC(G90*I90,2)</f>
        <v>0</v>
      </c>
      <c r="M90" s="264">
        <f t="shared" ref="M90:M91" si="70">TRUNC(SUM(K90,L90),2)</f>
        <v>0</v>
      </c>
      <c r="N90" s="225"/>
      <c r="T90" s="240"/>
    </row>
    <row r="91" spans="1:20" ht="20.399999999999999" x14ac:dyDescent="0.2">
      <c r="B91" s="198"/>
      <c r="C91" s="197"/>
      <c r="D91" s="203" t="s">
        <v>120</v>
      </c>
      <c r="E91" s="197" t="s">
        <v>121</v>
      </c>
      <c r="F91" s="265" t="s">
        <v>217</v>
      </c>
      <c r="G91" s="261">
        <v>1</v>
      </c>
      <c r="H91" s="261">
        <v>0</v>
      </c>
      <c r="I91" s="262">
        <v>0</v>
      </c>
      <c r="J91" s="263">
        <f t="shared" si="67"/>
        <v>0</v>
      </c>
      <c r="K91" s="263">
        <f t="shared" si="68"/>
        <v>0</v>
      </c>
      <c r="L91" s="263">
        <f t="shared" si="69"/>
        <v>0</v>
      </c>
      <c r="M91" s="264">
        <f t="shared" si="70"/>
        <v>0</v>
      </c>
      <c r="N91" s="225"/>
      <c r="T91" s="240"/>
    </row>
    <row r="92" spans="1:20" x14ac:dyDescent="0.2">
      <c r="B92" s="254"/>
      <c r="C92" s="12"/>
      <c r="D92" s="257"/>
      <c r="E92" s="255" t="s">
        <v>43</v>
      </c>
      <c r="F92" s="276" t="s">
        <v>24</v>
      </c>
      <c r="G92" s="180"/>
      <c r="H92" s="286"/>
      <c r="I92" s="287"/>
      <c r="J92" s="288"/>
      <c r="K92" s="289">
        <f>SUM(K71:K91)</f>
        <v>0</v>
      </c>
      <c r="L92" s="289">
        <f>SUM(L71:L91)</f>
        <v>0</v>
      </c>
      <c r="M92" s="290"/>
      <c r="N92" s="225"/>
    </row>
    <row r="93" spans="1:20" x14ac:dyDescent="0.2">
      <c r="B93" s="7"/>
      <c r="C93" s="6"/>
      <c r="D93" s="239"/>
      <c r="E93" s="6" t="s">
        <v>24</v>
      </c>
      <c r="F93" s="277" t="s">
        <v>24</v>
      </c>
      <c r="G93" s="8"/>
      <c r="H93" s="291"/>
      <c r="I93" s="292"/>
      <c r="J93" s="293"/>
      <c r="K93" s="293"/>
      <c r="L93" s="294">
        <f>SUM(K92:L92)</f>
        <v>0</v>
      </c>
      <c r="M93" s="295"/>
      <c r="N93" s="225"/>
    </row>
    <row r="94" spans="1:20" x14ac:dyDescent="0.2">
      <c r="B94" s="251"/>
      <c r="C94" s="251"/>
      <c r="D94" s="258">
        <v>5</v>
      </c>
      <c r="E94" s="251" t="s">
        <v>122</v>
      </c>
      <c r="F94" s="275" t="s">
        <v>24</v>
      </c>
      <c r="G94" s="252"/>
      <c r="H94" s="283"/>
      <c r="I94" s="283"/>
      <c r="J94" s="275"/>
      <c r="K94" s="275"/>
      <c r="L94" s="275"/>
      <c r="M94" s="285">
        <f>SUM(M95,M97)</f>
        <v>0</v>
      </c>
      <c r="N94" s="228"/>
    </row>
    <row r="95" spans="1:20" x14ac:dyDescent="0.2">
      <c r="B95" s="251"/>
      <c r="C95" s="251"/>
      <c r="D95" s="259" t="s">
        <v>123</v>
      </c>
      <c r="E95" s="251" t="s">
        <v>64</v>
      </c>
      <c r="F95" s="275"/>
      <c r="G95" s="252"/>
      <c r="H95" s="283"/>
      <c r="I95" s="283"/>
      <c r="J95" s="275"/>
      <c r="K95" s="275"/>
      <c r="L95" s="275"/>
      <c r="M95" s="285">
        <f>TRUNC(SUM(M96),2)</f>
        <v>0</v>
      </c>
      <c r="N95" s="228"/>
      <c r="S95" s="240"/>
    </row>
    <row r="96" spans="1:20" ht="20.399999999999999" x14ac:dyDescent="0.2">
      <c r="A96" s="1"/>
      <c r="B96" s="198"/>
      <c r="C96" s="197"/>
      <c r="D96" s="268" t="s">
        <v>124</v>
      </c>
      <c r="E96" s="266" t="s">
        <v>66</v>
      </c>
      <c r="F96" s="265" t="s">
        <v>214</v>
      </c>
      <c r="G96" s="261">
        <v>26.54</v>
      </c>
      <c r="H96" s="261">
        <v>0</v>
      </c>
      <c r="I96" s="262">
        <v>0</v>
      </c>
      <c r="J96" s="263">
        <f t="shared" ref="J96" si="71">TRUNC(SUM(H96:I96),2)</f>
        <v>0</v>
      </c>
      <c r="K96" s="263">
        <f t="shared" ref="K96" si="72">TRUNC(G96*H96,2)</f>
        <v>0</v>
      </c>
      <c r="L96" s="263">
        <f t="shared" ref="L96" si="73">TRUNC(G96*I96,2)</f>
        <v>0</v>
      </c>
      <c r="M96" s="264">
        <f>TRUNC(SUM(K96,L96),2)</f>
        <v>0</v>
      </c>
      <c r="N96" s="225"/>
      <c r="O96" s="204"/>
      <c r="P96" s="204"/>
      <c r="S96" s="240"/>
    </row>
    <row r="97" spans="1:19" x14ac:dyDescent="0.2">
      <c r="B97" s="251"/>
      <c r="C97" s="251"/>
      <c r="D97" s="259" t="s">
        <v>125</v>
      </c>
      <c r="E97" s="251" t="s">
        <v>126</v>
      </c>
      <c r="F97" s="275"/>
      <c r="G97" s="252"/>
      <c r="H97" s="283"/>
      <c r="I97" s="283"/>
      <c r="J97" s="275"/>
      <c r="K97" s="275"/>
      <c r="L97" s="275"/>
      <c r="M97" s="285">
        <f>TRUNC(SUM(M98:M100),2)</f>
        <v>0</v>
      </c>
      <c r="N97" s="228"/>
      <c r="S97" s="240"/>
    </row>
    <row r="98" spans="1:19" ht="30.6" x14ac:dyDescent="0.2">
      <c r="A98" s="1"/>
      <c r="B98" s="198"/>
      <c r="C98" s="197"/>
      <c r="D98" s="268" t="s">
        <v>127</v>
      </c>
      <c r="E98" s="266" t="s">
        <v>128</v>
      </c>
      <c r="F98" s="265" t="s">
        <v>214</v>
      </c>
      <c r="G98" s="261">
        <v>23.07</v>
      </c>
      <c r="H98" s="261">
        <v>0</v>
      </c>
      <c r="I98" s="262">
        <v>0</v>
      </c>
      <c r="J98" s="263">
        <f t="shared" ref="J98:J113" si="74">TRUNC(SUM(H98:I98),2)</f>
        <v>0</v>
      </c>
      <c r="K98" s="263">
        <f t="shared" ref="K98:K113" si="75">TRUNC(G98*H98,2)</f>
        <v>0</v>
      </c>
      <c r="L98" s="263">
        <f t="shared" ref="L98:L113" si="76">TRUNC(G98*I98,2)</f>
        <v>0</v>
      </c>
      <c r="M98" s="264">
        <f t="shared" ref="M98:M100" si="77">TRUNC(SUM(K98,L98),2)</f>
        <v>0</v>
      </c>
      <c r="N98" s="225"/>
      <c r="O98" s="204"/>
      <c r="P98" s="204"/>
      <c r="S98" s="240"/>
    </row>
    <row r="99" spans="1:19" ht="20.399999999999999" x14ac:dyDescent="0.2">
      <c r="A99" s="1"/>
      <c r="B99" s="198"/>
      <c r="C99" s="197"/>
      <c r="D99" s="268" t="s">
        <v>129</v>
      </c>
      <c r="E99" s="266" t="s">
        <v>130</v>
      </c>
      <c r="F99" s="265" t="s">
        <v>214</v>
      </c>
      <c r="G99" s="261">
        <v>23.07</v>
      </c>
      <c r="H99" s="261">
        <v>0</v>
      </c>
      <c r="I99" s="262">
        <v>0</v>
      </c>
      <c r="J99" s="263">
        <f t="shared" ref="J99" si="78">TRUNC(SUM(H99:I99),2)</f>
        <v>0</v>
      </c>
      <c r="K99" s="263">
        <f t="shared" ref="K99:K100" si="79">TRUNC(G99*H99,2)</f>
        <v>0</v>
      </c>
      <c r="L99" s="263">
        <f t="shared" ref="L99:L100" si="80">TRUNC(G99*I99,2)</f>
        <v>0</v>
      </c>
      <c r="M99" s="264">
        <f t="shared" si="77"/>
        <v>0</v>
      </c>
      <c r="N99" s="225"/>
      <c r="O99" s="204"/>
      <c r="P99" s="204"/>
      <c r="S99" s="240"/>
    </row>
    <row r="100" spans="1:19" ht="20.399999999999999" x14ac:dyDescent="0.2">
      <c r="A100" s="1"/>
      <c r="B100" s="198"/>
      <c r="C100" s="197"/>
      <c r="D100" s="268" t="s">
        <v>131</v>
      </c>
      <c r="E100" s="266" t="s">
        <v>132</v>
      </c>
      <c r="F100" s="265" t="s">
        <v>218</v>
      </c>
      <c r="G100" s="261">
        <v>86.5</v>
      </c>
      <c r="H100" s="261">
        <v>0</v>
      </c>
      <c r="I100" s="262">
        <v>0</v>
      </c>
      <c r="J100" s="263">
        <f t="shared" ref="J100" si="81">TRUNC(SUM(H100:I100),2)</f>
        <v>0</v>
      </c>
      <c r="K100" s="263">
        <f t="shared" si="79"/>
        <v>0</v>
      </c>
      <c r="L100" s="263">
        <f t="shared" si="80"/>
        <v>0</v>
      </c>
      <c r="M100" s="264">
        <f t="shared" si="77"/>
        <v>0</v>
      </c>
      <c r="N100" s="225"/>
      <c r="O100" s="204"/>
      <c r="P100" s="204"/>
      <c r="S100" s="240"/>
    </row>
    <row r="101" spans="1:19" x14ac:dyDescent="0.2">
      <c r="B101" s="254"/>
      <c r="C101" s="12"/>
      <c r="D101" s="257"/>
      <c r="E101" s="255" t="s">
        <v>43</v>
      </c>
      <c r="F101" s="276" t="s">
        <v>24</v>
      </c>
      <c r="G101" s="180"/>
      <c r="H101" s="286"/>
      <c r="I101" s="287"/>
      <c r="J101" s="288"/>
      <c r="K101" s="289">
        <f>SUM(K96:K100)</f>
        <v>0</v>
      </c>
      <c r="L101" s="289">
        <f>SUM(L96:L100)</f>
        <v>0</v>
      </c>
      <c r="M101" s="290"/>
      <c r="N101" s="225"/>
    </row>
    <row r="102" spans="1:19" x14ac:dyDescent="0.2">
      <c r="B102" s="7"/>
      <c r="C102" s="6"/>
      <c r="D102" s="239"/>
      <c r="E102" s="6" t="s">
        <v>24</v>
      </c>
      <c r="F102" s="277" t="s">
        <v>24</v>
      </c>
      <c r="G102" s="8"/>
      <c r="H102" s="291"/>
      <c r="I102" s="292"/>
      <c r="J102" s="293"/>
      <c r="K102" s="293"/>
      <c r="L102" s="294">
        <f>SUM(K101:L101)</f>
        <v>0</v>
      </c>
      <c r="M102" s="295"/>
      <c r="N102" s="225"/>
    </row>
    <row r="103" spans="1:19" x14ac:dyDescent="0.2">
      <c r="B103" s="251"/>
      <c r="C103" s="251"/>
      <c r="D103" s="258">
        <v>6</v>
      </c>
      <c r="E103" s="251" t="s">
        <v>133</v>
      </c>
      <c r="F103" s="275" t="s">
        <v>24</v>
      </c>
      <c r="G103" s="252"/>
      <c r="H103" s="283"/>
      <c r="I103" s="283"/>
      <c r="J103" s="275"/>
      <c r="K103" s="275"/>
      <c r="L103" s="275"/>
      <c r="M103" s="285">
        <f>TRUNC(SUM(M104:M109),2)</f>
        <v>0</v>
      </c>
      <c r="N103" s="228"/>
    </row>
    <row r="104" spans="1:19" ht="20.399999999999999" x14ac:dyDescent="0.2">
      <c r="A104" s="1"/>
      <c r="B104" s="198"/>
      <c r="C104" s="197"/>
      <c r="D104" s="268" t="s">
        <v>134</v>
      </c>
      <c r="E104" s="266" t="s">
        <v>135</v>
      </c>
      <c r="F104" s="265" t="s">
        <v>217</v>
      </c>
      <c r="G104" s="261">
        <v>1</v>
      </c>
      <c r="H104" s="261">
        <v>0</v>
      </c>
      <c r="I104" s="262">
        <v>0</v>
      </c>
      <c r="J104" s="263">
        <f t="shared" ref="J104" si="82">TRUNC(SUM(H104:I104),2)</f>
        <v>0</v>
      </c>
      <c r="K104" s="263">
        <f t="shared" ref="K104" si="83">TRUNC(G104*H104,2)</f>
        <v>0</v>
      </c>
      <c r="L104" s="263">
        <f t="shared" ref="L104" si="84">TRUNC(G104*I104,2)</f>
        <v>0</v>
      </c>
      <c r="M104" s="264">
        <f t="shared" ref="M104" si="85">TRUNC(SUM(K104,L104),2)</f>
        <v>0</v>
      </c>
      <c r="N104" s="225"/>
      <c r="O104" s="204"/>
      <c r="P104" s="204"/>
      <c r="S104" s="240"/>
    </row>
    <row r="105" spans="1:19" x14ac:dyDescent="0.2">
      <c r="A105" s="1"/>
      <c r="B105" s="198"/>
      <c r="C105" s="197"/>
      <c r="D105" s="268" t="s">
        <v>136</v>
      </c>
      <c r="E105" s="266" t="s">
        <v>137</v>
      </c>
      <c r="F105" s="265" t="s">
        <v>217</v>
      </c>
      <c r="G105" s="261">
        <v>16</v>
      </c>
      <c r="H105" s="261">
        <v>0</v>
      </c>
      <c r="I105" s="262">
        <v>0</v>
      </c>
      <c r="J105" s="263">
        <f t="shared" ref="J105" si="86">TRUNC(SUM(H105:I105),2)</f>
        <v>0</v>
      </c>
      <c r="K105" s="263">
        <f t="shared" ref="K105:K106" si="87">TRUNC(G105*H105,2)</f>
        <v>0</v>
      </c>
      <c r="L105" s="263">
        <f t="shared" ref="L105:L106" si="88">TRUNC(G105*I105,2)</f>
        <v>0</v>
      </c>
      <c r="M105" s="264">
        <f t="shared" ref="M105:M106" si="89">TRUNC(SUM(K105,L105),2)</f>
        <v>0</v>
      </c>
      <c r="N105" s="225"/>
      <c r="O105" s="204"/>
      <c r="P105" s="204"/>
      <c r="S105" s="240"/>
    </row>
    <row r="106" spans="1:19" ht="20.399999999999999" x14ac:dyDescent="0.2">
      <c r="A106" s="1"/>
      <c r="B106" s="198"/>
      <c r="C106" s="197"/>
      <c r="D106" s="268" t="s">
        <v>138</v>
      </c>
      <c r="E106" s="266" t="s">
        <v>139</v>
      </c>
      <c r="F106" s="265" t="s">
        <v>217</v>
      </c>
      <c r="G106" s="261">
        <v>2</v>
      </c>
      <c r="H106" s="261">
        <v>0</v>
      </c>
      <c r="I106" s="262">
        <v>0</v>
      </c>
      <c r="J106" s="263">
        <f t="shared" ref="J106" si="90">TRUNC(SUM(H106:I106),2)</f>
        <v>0</v>
      </c>
      <c r="K106" s="263">
        <f t="shared" si="87"/>
        <v>0</v>
      </c>
      <c r="L106" s="263">
        <f t="shared" si="88"/>
        <v>0</v>
      </c>
      <c r="M106" s="264">
        <f t="shared" si="89"/>
        <v>0</v>
      </c>
      <c r="N106" s="225"/>
      <c r="O106" s="204"/>
      <c r="P106" s="204"/>
      <c r="S106" s="240"/>
    </row>
    <row r="107" spans="1:19" x14ac:dyDescent="0.2">
      <c r="A107" s="1"/>
      <c r="B107" s="198"/>
      <c r="C107" s="197"/>
      <c r="D107" s="268" t="s">
        <v>140</v>
      </c>
      <c r="E107" s="266" t="s">
        <v>141</v>
      </c>
      <c r="F107" s="265" t="s">
        <v>217</v>
      </c>
      <c r="G107" s="261">
        <v>4</v>
      </c>
      <c r="H107" s="261">
        <v>0</v>
      </c>
      <c r="I107" s="262">
        <v>0</v>
      </c>
      <c r="J107" s="263">
        <f t="shared" ref="J107" si="91">TRUNC(SUM(H107:I107),2)</f>
        <v>0</v>
      </c>
      <c r="K107" s="263">
        <f t="shared" ref="K107:K108" si="92">TRUNC(G107*H107,2)</f>
        <v>0</v>
      </c>
      <c r="L107" s="263">
        <f t="shared" ref="L107:L108" si="93">TRUNC(G107*I107,2)</f>
        <v>0</v>
      </c>
      <c r="M107" s="264">
        <f t="shared" ref="M107:M108" si="94">TRUNC(SUM(K107,L107),2)</f>
        <v>0</v>
      </c>
      <c r="N107" s="225"/>
      <c r="O107" s="204"/>
      <c r="P107" s="204"/>
      <c r="S107" s="240"/>
    </row>
    <row r="108" spans="1:19" x14ac:dyDescent="0.2">
      <c r="A108" s="1"/>
      <c r="B108" s="198"/>
      <c r="C108" s="197"/>
      <c r="D108" s="268" t="s">
        <v>142</v>
      </c>
      <c r="E108" s="266" t="s">
        <v>143</v>
      </c>
      <c r="F108" s="265" t="s">
        <v>217</v>
      </c>
      <c r="G108" s="261">
        <v>5</v>
      </c>
      <c r="H108" s="261">
        <v>0</v>
      </c>
      <c r="I108" s="262">
        <v>0</v>
      </c>
      <c r="J108" s="263">
        <f t="shared" ref="J108" si="95">TRUNC(SUM(H108:I108),2)</f>
        <v>0</v>
      </c>
      <c r="K108" s="263">
        <f t="shared" si="92"/>
        <v>0</v>
      </c>
      <c r="L108" s="263">
        <f t="shared" si="93"/>
        <v>0</v>
      </c>
      <c r="M108" s="264">
        <f t="shared" si="94"/>
        <v>0</v>
      </c>
      <c r="N108" s="225"/>
      <c r="O108" s="204"/>
      <c r="P108" s="204"/>
      <c r="S108" s="240"/>
    </row>
    <row r="109" spans="1:19" ht="20.399999999999999" x14ac:dyDescent="0.2">
      <c r="A109" s="1"/>
      <c r="B109" s="198"/>
      <c r="C109" s="197"/>
      <c r="D109" s="268" t="s">
        <v>144</v>
      </c>
      <c r="E109" s="266" t="s">
        <v>145</v>
      </c>
      <c r="F109" s="265" t="s">
        <v>218</v>
      </c>
      <c r="G109" s="261">
        <v>10.97</v>
      </c>
      <c r="H109" s="261">
        <v>0</v>
      </c>
      <c r="I109" s="262">
        <v>0</v>
      </c>
      <c r="J109" s="263">
        <f t="shared" ref="J109" si="96">TRUNC(SUM(H109:I109),2)</f>
        <v>0</v>
      </c>
      <c r="K109" s="263">
        <f t="shared" ref="K109" si="97">TRUNC(G109*H109,2)</f>
        <v>0</v>
      </c>
      <c r="L109" s="263">
        <f t="shared" ref="L109" si="98">TRUNC(G109*I109,2)</f>
        <v>0</v>
      </c>
      <c r="M109" s="264">
        <f t="shared" ref="M109" si="99">TRUNC(SUM(K109,L109),2)</f>
        <v>0</v>
      </c>
      <c r="N109" s="225"/>
      <c r="O109" s="204"/>
      <c r="P109" s="204"/>
      <c r="S109" s="240"/>
    </row>
    <row r="110" spans="1:19" x14ac:dyDescent="0.2">
      <c r="B110" s="254"/>
      <c r="C110" s="12"/>
      <c r="D110" s="260"/>
      <c r="E110" s="255" t="s">
        <v>43</v>
      </c>
      <c r="F110" s="276" t="s">
        <v>24</v>
      </c>
      <c r="G110" s="180"/>
      <c r="H110" s="180"/>
      <c r="I110" s="256"/>
      <c r="J110" s="2"/>
      <c r="K110" s="5">
        <f>SUM(K104:K109)</f>
        <v>0</v>
      </c>
      <c r="L110" s="5">
        <f>SUM(L104:L109)</f>
        <v>0</v>
      </c>
      <c r="M110" s="209"/>
      <c r="N110" s="225"/>
    </row>
    <row r="111" spans="1:19" x14ac:dyDescent="0.2">
      <c r="B111" s="7"/>
      <c r="C111" s="6"/>
      <c r="D111" s="239"/>
      <c r="E111" s="6" t="s">
        <v>24</v>
      </c>
      <c r="F111" s="277" t="s">
        <v>24</v>
      </c>
      <c r="G111" s="8"/>
      <c r="H111" s="8"/>
      <c r="I111" s="9"/>
      <c r="J111" s="10"/>
      <c r="K111" s="10"/>
      <c r="L111" s="245">
        <f>SUM(K110:L110)</f>
        <v>0</v>
      </c>
      <c r="M111" s="210"/>
      <c r="N111" s="225"/>
    </row>
    <row r="112" spans="1:19" x14ac:dyDescent="0.2">
      <c r="B112" s="251"/>
      <c r="C112" s="251"/>
      <c r="D112" s="258">
        <v>7</v>
      </c>
      <c r="E112" s="251" t="s">
        <v>146</v>
      </c>
      <c r="F112" s="275"/>
      <c r="G112" s="252"/>
      <c r="H112" s="283"/>
      <c r="I112" s="283"/>
      <c r="J112" s="275"/>
      <c r="K112" s="275"/>
      <c r="L112" s="275"/>
      <c r="M112" s="285">
        <f>TRUNC(SUM(M113:M113),2)</f>
        <v>0</v>
      </c>
      <c r="N112" s="228"/>
      <c r="S112" s="240"/>
    </row>
    <row r="113" spans="1:19" ht="20.399999999999999" x14ac:dyDescent="0.2">
      <c r="A113" s="1"/>
      <c r="B113" s="198"/>
      <c r="C113" s="197"/>
      <c r="D113" s="268" t="s">
        <v>147</v>
      </c>
      <c r="E113" s="266" t="s">
        <v>223</v>
      </c>
      <c r="F113" s="265" t="s">
        <v>217</v>
      </c>
      <c r="G113" s="261">
        <v>1</v>
      </c>
      <c r="H113" s="261">
        <v>0</v>
      </c>
      <c r="I113" s="262">
        <v>0</v>
      </c>
      <c r="J113" s="263">
        <f t="shared" si="74"/>
        <v>0</v>
      </c>
      <c r="K113" s="263">
        <f t="shared" si="75"/>
        <v>0</v>
      </c>
      <c r="L113" s="263">
        <f t="shared" si="76"/>
        <v>0</v>
      </c>
      <c r="M113" s="264">
        <f t="shared" ref="M113" si="100">TRUNC(SUM(K113,L113),2)</f>
        <v>0</v>
      </c>
      <c r="N113" s="225"/>
      <c r="O113" s="204"/>
      <c r="P113" s="204"/>
      <c r="S113" s="240"/>
    </row>
    <row r="114" spans="1:19" x14ac:dyDescent="0.2">
      <c r="B114" s="254"/>
      <c r="C114" s="12"/>
      <c r="D114" s="260"/>
      <c r="E114" s="255" t="s">
        <v>43</v>
      </c>
      <c r="F114" s="276" t="s">
        <v>24</v>
      </c>
      <c r="G114" s="180"/>
      <c r="H114" s="180"/>
      <c r="I114" s="256"/>
      <c r="J114" s="2"/>
      <c r="K114" s="5">
        <f>SUM(K113)</f>
        <v>0</v>
      </c>
      <c r="L114" s="5">
        <f>SUM(L113)</f>
        <v>0</v>
      </c>
      <c r="M114" s="209"/>
      <c r="N114" s="225"/>
    </row>
    <row r="115" spans="1:19" x14ac:dyDescent="0.2">
      <c r="B115" s="7"/>
      <c r="C115" s="6"/>
      <c r="D115" s="239"/>
      <c r="E115" s="6" t="s">
        <v>24</v>
      </c>
      <c r="F115" s="277" t="s">
        <v>24</v>
      </c>
      <c r="G115" s="8"/>
      <c r="H115" s="8"/>
      <c r="I115" s="9"/>
      <c r="J115" s="10"/>
      <c r="K115" s="10"/>
      <c r="L115" s="245">
        <f>SUM(K114:L114)</f>
        <v>0</v>
      </c>
      <c r="M115" s="210"/>
      <c r="N115" s="225"/>
    </row>
    <row r="116" spans="1:19" x14ac:dyDescent="0.2">
      <c r="B116" s="251"/>
      <c r="C116" s="251"/>
      <c r="D116" s="258">
        <v>8</v>
      </c>
      <c r="E116" s="251" t="s">
        <v>148</v>
      </c>
      <c r="F116" s="275"/>
      <c r="G116" s="252"/>
      <c r="H116" s="283"/>
      <c r="I116" s="283"/>
      <c r="J116" s="275"/>
      <c r="K116" s="275"/>
      <c r="L116" s="275"/>
      <c r="M116" s="285">
        <f>TRUNC(SUM(M117:M118),2)</f>
        <v>0</v>
      </c>
      <c r="N116" s="228"/>
      <c r="S116" s="240"/>
    </row>
    <row r="117" spans="1:19" ht="25.2" customHeight="1" x14ac:dyDescent="0.2">
      <c r="A117" s="1"/>
      <c r="B117" s="198"/>
      <c r="C117" s="197"/>
      <c r="D117" s="268" t="s">
        <v>149</v>
      </c>
      <c r="E117" s="266" t="s">
        <v>224</v>
      </c>
      <c r="F117" s="265" t="s">
        <v>214</v>
      </c>
      <c r="G117" s="261">
        <v>490</v>
      </c>
      <c r="H117" s="261">
        <v>0</v>
      </c>
      <c r="I117" s="262">
        <v>0</v>
      </c>
      <c r="J117" s="263">
        <f t="shared" ref="J117:J118" si="101">TRUNC(SUM(H117:I117),2)</f>
        <v>0</v>
      </c>
      <c r="K117" s="263">
        <f t="shared" ref="K117:K118" si="102">TRUNC(G117*H117,2)</f>
        <v>0</v>
      </c>
      <c r="L117" s="263">
        <f t="shared" ref="L117:L118" si="103">TRUNC(G117*I117,2)</f>
        <v>0</v>
      </c>
      <c r="M117" s="264">
        <f t="shared" ref="M117:M118" si="104">TRUNC(SUM(K117,L117),2)</f>
        <v>0</v>
      </c>
      <c r="N117" s="225"/>
      <c r="O117" s="204"/>
      <c r="P117" s="204"/>
      <c r="S117" s="240"/>
    </row>
    <row r="118" spans="1:19" x14ac:dyDescent="0.2">
      <c r="A118" s="1"/>
      <c r="B118" s="198"/>
      <c r="C118" s="197"/>
      <c r="D118" s="268" t="s">
        <v>150</v>
      </c>
      <c r="E118" s="266" t="s">
        <v>151</v>
      </c>
      <c r="F118" s="265" t="s">
        <v>214</v>
      </c>
      <c r="G118" s="261">
        <v>490</v>
      </c>
      <c r="H118" s="261">
        <v>0</v>
      </c>
      <c r="I118" s="262">
        <v>0</v>
      </c>
      <c r="J118" s="263">
        <f t="shared" si="101"/>
        <v>0</v>
      </c>
      <c r="K118" s="263">
        <f t="shared" si="102"/>
        <v>0</v>
      </c>
      <c r="L118" s="263">
        <f t="shared" si="103"/>
        <v>0</v>
      </c>
      <c r="M118" s="264">
        <f t="shared" si="104"/>
        <v>0</v>
      </c>
      <c r="N118" s="225"/>
      <c r="O118" s="204"/>
      <c r="P118" s="204"/>
      <c r="S118" s="240"/>
    </row>
    <row r="119" spans="1:19" x14ac:dyDescent="0.2">
      <c r="B119" s="254"/>
      <c r="C119" s="12"/>
      <c r="D119" s="260"/>
      <c r="E119" s="255" t="s">
        <v>43</v>
      </c>
      <c r="F119" s="276" t="s">
        <v>24</v>
      </c>
      <c r="G119" s="180"/>
      <c r="H119" s="180"/>
      <c r="I119" s="256"/>
      <c r="J119" s="2"/>
      <c r="K119" s="5">
        <f>SUM(K117:K118)</f>
        <v>0</v>
      </c>
      <c r="L119" s="5">
        <f>SUM(L117:L118)</f>
        <v>0</v>
      </c>
      <c r="M119" s="209"/>
      <c r="N119" s="225"/>
    </row>
    <row r="120" spans="1:19" x14ac:dyDescent="0.2">
      <c r="B120" s="7"/>
      <c r="C120" s="6"/>
      <c r="D120" s="239"/>
      <c r="E120" s="6" t="s">
        <v>24</v>
      </c>
      <c r="F120" s="277" t="s">
        <v>24</v>
      </c>
      <c r="G120" s="8"/>
      <c r="H120" s="8"/>
      <c r="I120" s="9"/>
      <c r="J120" s="10"/>
      <c r="K120" s="10"/>
      <c r="L120" s="245">
        <f>SUM(K119:L119)</f>
        <v>0</v>
      </c>
      <c r="M120" s="210"/>
      <c r="N120" s="225"/>
    </row>
    <row r="121" spans="1:19" x14ac:dyDescent="0.2">
      <c r="B121" s="12"/>
      <c r="C121" s="12"/>
      <c r="D121" s="180"/>
      <c r="E121" s="13" t="s">
        <v>152</v>
      </c>
      <c r="F121" s="276" t="s">
        <v>24</v>
      </c>
      <c r="G121" s="14"/>
      <c r="H121" s="2"/>
      <c r="I121" s="2"/>
      <c r="J121" s="2"/>
      <c r="K121" s="15">
        <f>TRUNC(SUM(K35,K42,K47,K52,K57,K67,K92,K101,K110,,K114,K119),2)</f>
        <v>0</v>
      </c>
      <c r="L121" s="15">
        <f>TRUNC(SUM(L35,L42,L47,L52,L57,L67,L92,L101,L110,,L114,L119),2)</f>
        <v>0</v>
      </c>
      <c r="M121" s="209"/>
      <c r="N121" s="225"/>
    </row>
    <row r="122" spans="1:19" x14ac:dyDescent="0.2">
      <c r="B122" s="12"/>
      <c r="C122" s="12"/>
      <c r="D122" s="180"/>
      <c r="E122" s="13" t="s">
        <v>153</v>
      </c>
      <c r="F122" s="276" t="s">
        <v>24</v>
      </c>
      <c r="G122" s="14"/>
      <c r="H122" s="2"/>
      <c r="I122" s="2"/>
      <c r="J122" s="2"/>
      <c r="K122" s="39"/>
      <c r="L122" s="2">
        <f>L121</f>
        <v>0</v>
      </c>
      <c r="M122" s="209"/>
      <c r="N122" s="225"/>
    </row>
    <row r="123" spans="1:19" x14ac:dyDescent="0.2">
      <c r="B123" s="12"/>
      <c r="C123" s="12"/>
      <c r="D123" s="180"/>
      <c r="E123" s="41" t="s">
        <v>24</v>
      </c>
      <c r="F123" s="276" t="s">
        <v>24</v>
      </c>
      <c r="G123" s="14"/>
      <c r="H123" s="2"/>
      <c r="I123" s="2"/>
      <c r="J123" s="2"/>
      <c r="K123" s="2"/>
      <c r="L123" s="2"/>
      <c r="M123" s="209"/>
      <c r="N123" s="225"/>
    </row>
    <row r="124" spans="1:19" x14ac:dyDescent="0.2">
      <c r="B124" s="16"/>
      <c r="C124" s="16"/>
      <c r="D124" s="181"/>
      <c r="E124" s="17" t="s">
        <v>154</v>
      </c>
      <c r="F124" s="278" t="s">
        <v>24</v>
      </c>
      <c r="G124" s="18"/>
      <c r="H124" s="19"/>
      <c r="I124" s="19"/>
      <c r="J124" s="19"/>
      <c r="K124" s="20"/>
      <c r="L124" s="20">
        <f>TRUNC(SUM(K121,L122),2)</f>
        <v>0</v>
      </c>
      <c r="M124" s="211"/>
      <c r="N124" s="225"/>
    </row>
    <row r="125" spans="1:19" x14ac:dyDescent="0.2">
      <c r="B125" s="12"/>
      <c r="C125" s="12"/>
      <c r="D125" s="180"/>
      <c r="E125" s="12" t="s">
        <v>24</v>
      </c>
      <c r="F125" s="276" t="s">
        <v>24</v>
      </c>
      <c r="G125" s="14"/>
      <c r="H125" s="2"/>
      <c r="I125" s="2"/>
      <c r="J125" s="2"/>
      <c r="K125" s="2"/>
      <c r="L125" s="2"/>
      <c r="M125" s="209"/>
      <c r="N125" s="225"/>
    </row>
    <row r="126" spans="1:19" x14ac:dyDescent="0.2">
      <c r="B126" s="12"/>
      <c r="C126" s="12"/>
      <c r="D126" s="180"/>
      <c r="E126" s="12" t="s">
        <v>24</v>
      </c>
      <c r="F126" s="276" t="s">
        <v>24</v>
      </c>
      <c r="G126" s="14"/>
      <c r="H126" s="2"/>
      <c r="I126" s="2"/>
      <c r="J126" s="2"/>
      <c r="K126" s="2"/>
      <c r="L126" s="2"/>
      <c r="M126" s="209"/>
      <c r="N126" s="225"/>
    </row>
    <row r="127" spans="1:19" x14ac:dyDescent="0.2">
      <c r="B127" s="12"/>
      <c r="C127" s="12"/>
      <c r="D127" s="180"/>
      <c r="E127" s="13" t="s">
        <v>155</v>
      </c>
      <c r="F127" s="21" t="s">
        <v>24</v>
      </c>
      <c r="G127" s="22"/>
      <c r="H127" s="23"/>
      <c r="I127" s="23"/>
      <c r="J127" s="22"/>
      <c r="K127" s="23"/>
      <c r="L127" s="24"/>
      <c r="M127" s="209"/>
      <c r="N127" s="225"/>
    </row>
    <row r="128" spans="1:19" x14ac:dyDescent="0.2">
      <c r="B128" s="12"/>
      <c r="C128" s="12"/>
      <c r="D128" s="180"/>
      <c r="E128" s="13" t="s">
        <v>156</v>
      </c>
      <c r="F128" s="21" t="s">
        <v>24</v>
      </c>
      <c r="G128" s="22"/>
      <c r="H128" s="23"/>
      <c r="I128" s="23"/>
      <c r="J128" s="22"/>
      <c r="K128" s="23"/>
      <c r="L128" s="24"/>
      <c r="M128" s="209"/>
      <c r="N128" s="225"/>
    </row>
    <row r="129" spans="2:14" x14ac:dyDescent="0.2">
      <c r="B129" s="12"/>
      <c r="C129" s="12"/>
      <c r="D129" s="180"/>
      <c r="E129" s="25" t="s">
        <v>157</v>
      </c>
      <c r="F129" s="21" t="s">
        <v>24</v>
      </c>
      <c r="G129" s="26">
        <v>0</v>
      </c>
      <c r="H129" s="27"/>
      <c r="I129" s="27"/>
      <c r="J129" s="22"/>
      <c r="K129" s="27"/>
      <c r="L129" s="27"/>
      <c r="M129" s="209"/>
      <c r="N129" s="225"/>
    </row>
    <row r="130" spans="2:14" x14ac:dyDescent="0.2">
      <c r="B130" s="12"/>
      <c r="C130" s="12"/>
      <c r="D130" s="180"/>
      <c r="E130" s="25" t="s">
        <v>158</v>
      </c>
      <c r="F130" s="21" t="s">
        <v>24</v>
      </c>
      <c r="G130" s="26">
        <v>0</v>
      </c>
      <c r="H130" s="27"/>
      <c r="I130" s="21" t="s">
        <v>159</v>
      </c>
      <c r="J130" s="22"/>
      <c r="K130" s="27"/>
      <c r="L130" s="27"/>
      <c r="M130" s="209"/>
      <c r="N130" s="225"/>
    </row>
    <row r="131" spans="2:14" x14ac:dyDescent="0.2">
      <c r="B131" s="12"/>
      <c r="C131" s="12"/>
      <c r="D131" s="180"/>
      <c r="E131" s="25" t="s">
        <v>160</v>
      </c>
      <c r="F131" s="21" t="s">
        <v>24</v>
      </c>
      <c r="G131" s="26">
        <v>0</v>
      </c>
      <c r="H131" s="27"/>
      <c r="I131" s="23" t="s">
        <v>161</v>
      </c>
      <c r="J131" s="22"/>
      <c r="K131" s="27"/>
      <c r="L131" s="27"/>
      <c r="M131" s="209"/>
      <c r="N131" s="225"/>
    </row>
    <row r="132" spans="2:14" x14ac:dyDescent="0.2">
      <c r="B132" s="12"/>
      <c r="C132" s="12"/>
      <c r="D132" s="180"/>
      <c r="E132" s="25" t="s">
        <v>162</v>
      </c>
      <c r="F132" s="21" t="s">
        <v>24</v>
      </c>
      <c r="G132" s="26">
        <v>0</v>
      </c>
      <c r="H132" s="296"/>
      <c r="I132" s="297"/>
      <c r="J132" s="297"/>
      <c r="K132" s="297"/>
      <c r="L132" s="298"/>
      <c r="M132" s="209"/>
      <c r="N132" s="225"/>
    </row>
    <row r="133" spans="2:14" x14ac:dyDescent="0.2">
      <c r="B133" s="12"/>
      <c r="C133" s="12"/>
      <c r="D133" s="180"/>
      <c r="E133" s="25" t="s">
        <v>163</v>
      </c>
      <c r="F133" s="21" t="s">
        <v>24</v>
      </c>
      <c r="G133" s="26">
        <v>0</v>
      </c>
      <c r="H133" s="299"/>
      <c r="I133" s="300"/>
      <c r="J133" s="300"/>
      <c r="K133" s="300"/>
      <c r="L133" s="301"/>
      <c r="M133" s="209"/>
      <c r="N133" s="225"/>
    </row>
    <row r="134" spans="2:14" x14ac:dyDescent="0.2">
      <c r="B134" s="12"/>
      <c r="C134" s="12"/>
      <c r="D134" s="180"/>
      <c r="E134" s="25" t="s">
        <v>164</v>
      </c>
      <c r="F134" s="21" t="s">
        <v>24</v>
      </c>
      <c r="G134" s="28">
        <f>G135+G136+G138</f>
        <v>3.65</v>
      </c>
      <c r="H134" s="27"/>
      <c r="I134" s="27"/>
      <c r="J134" s="22"/>
      <c r="K134" s="27"/>
      <c r="L134" s="27"/>
      <c r="M134" s="209"/>
      <c r="N134" s="225"/>
    </row>
    <row r="135" spans="2:14" x14ac:dyDescent="0.2">
      <c r="B135" s="12"/>
      <c r="C135" s="12"/>
      <c r="D135" s="180"/>
      <c r="E135" s="29" t="s">
        <v>165</v>
      </c>
      <c r="F135" s="21" t="s">
        <v>24</v>
      </c>
      <c r="G135" s="30">
        <v>3</v>
      </c>
      <c r="H135" s="27"/>
      <c r="I135" s="27"/>
      <c r="J135" s="22"/>
      <c r="K135" s="27"/>
      <c r="L135" s="27"/>
      <c r="M135" s="209"/>
      <c r="N135" s="225"/>
    </row>
    <row r="136" spans="2:14" x14ac:dyDescent="0.2">
      <c r="B136" s="12"/>
      <c r="C136" s="12"/>
      <c r="D136" s="180"/>
      <c r="E136" s="29" t="s">
        <v>166</v>
      </c>
      <c r="F136" s="21" t="s">
        <v>24</v>
      </c>
      <c r="G136" s="30">
        <v>0.65</v>
      </c>
      <c r="H136" s="27"/>
      <c r="I136" s="27"/>
      <c r="J136" s="22"/>
      <c r="K136" s="27"/>
      <c r="L136" s="27"/>
      <c r="M136" s="209"/>
      <c r="N136" s="225"/>
    </row>
    <row r="137" spans="2:14" x14ac:dyDescent="0.2">
      <c r="B137" s="12"/>
      <c r="C137" s="12"/>
      <c r="D137" s="180"/>
      <c r="E137" s="29" t="s">
        <v>167</v>
      </c>
      <c r="F137" s="21" t="s">
        <v>24</v>
      </c>
      <c r="G137" s="30">
        <v>0</v>
      </c>
      <c r="H137" s="27"/>
      <c r="I137" s="27"/>
      <c r="J137" s="22"/>
      <c r="K137" s="27"/>
      <c r="L137" s="27"/>
      <c r="M137" s="209"/>
      <c r="N137" s="225"/>
    </row>
    <row r="138" spans="2:14" x14ac:dyDescent="0.2">
      <c r="B138" s="12"/>
      <c r="C138" s="12"/>
      <c r="D138" s="180"/>
      <c r="E138" s="31" t="s">
        <v>225</v>
      </c>
      <c r="F138" s="21" t="s">
        <v>24</v>
      </c>
      <c r="G138" s="32">
        <v>0</v>
      </c>
      <c r="H138" s="27"/>
      <c r="I138" s="27"/>
      <c r="J138" s="22"/>
      <c r="K138" s="27"/>
      <c r="L138" s="27"/>
      <c r="M138" s="209"/>
      <c r="N138" s="225"/>
    </row>
    <row r="139" spans="2:14" x14ac:dyDescent="0.2">
      <c r="B139" s="12"/>
      <c r="C139" s="12"/>
      <c r="D139" s="180"/>
      <c r="E139" s="25" t="s">
        <v>24</v>
      </c>
      <c r="F139" s="21" t="s">
        <v>24</v>
      </c>
      <c r="G139" s="22"/>
      <c r="H139" s="27"/>
      <c r="I139" s="27"/>
      <c r="J139" s="22"/>
      <c r="K139" s="27"/>
      <c r="L139" s="27"/>
      <c r="M139" s="209"/>
      <c r="N139" s="225"/>
    </row>
    <row r="140" spans="2:14" x14ac:dyDescent="0.2">
      <c r="B140" s="12"/>
      <c r="C140" s="12"/>
      <c r="D140" s="180"/>
      <c r="E140" s="13" t="s">
        <v>168</v>
      </c>
      <c r="F140" s="33" t="s">
        <v>24</v>
      </c>
      <c r="G140" s="34">
        <f>TRUNC(((((1+(G132+G129+G130)/100)*((1+G131/100))*((1+G133/100)))/((1-G134/100)))-1)*100,8)</f>
        <v>3.7882719200000001</v>
      </c>
      <c r="H140" s="27"/>
      <c r="I140" s="27"/>
      <c r="J140" s="22"/>
      <c r="K140" s="23"/>
      <c r="L140" s="24"/>
      <c r="M140" s="209"/>
      <c r="N140" s="225"/>
    </row>
    <row r="141" spans="2:14" x14ac:dyDescent="0.2">
      <c r="B141" s="12"/>
      <c r="C141" s="12"/>
      <c r="D141" s="180"/>
      <c r="E141" s="13" t="s">
        <v>24</v>
      </c>
      <c r="F141" s="21" t="s">
        <v>24</v>
      </c>
      <c r="G141" s="22"/>
      <c r="H141" s="23"/>
      <c r="I141" s="23"/>
      <c r="J141" s="22"/>
      <c r="K141" s="23"/>
      <c r="L141" s="24"/>
      <c r="M141" s="209"/>
      <c r="N141" s="225"/>
    </row>
    <row r="142" spans="2:14" x14ac:dyDescent="0.2">
      <c r="B142" s="12"/>
      <c r="C142" s="12"/>
      <c r="D142" s="180"/>
      <c r="E142" s="13" t="s">
        <v>169</v>
      </c>
      <c r="F142" s="21" t="s">
        <v>24</v>
      </c>
      <c r="G142" s="22"/>
      <c r="H142" s="23"/>
      <c r="I142" s="23"/>
      <c r="J142" s="22"/>
      <c r="K142" s="24">
        <f>TRUNC((K121*G140/100),2)</f>
        <v>0</v>
      </c>
      <c r="L142" s="39"/>
      <c r="M142" s="209"/>
      <c r="N142" s="225"/>
    </row>
    <row r="143" spans="2:14" x14ac:dyDescent="0.2">
      <c r="B143" s="12"/>
      <c r="C143" s="12"/>
      <c r="D143" s="180"/>
      <c r="E143" s="13" t="s">
        <v>170</v>
      </c>
      <c r="F143" s="21" t="s">
        <v>24</v>
      </c>
      <c r="G143" s="22"/>
      <c r="H143" s="23"/>
      <c r="I143" s="23"/>
      <c r="J143" s="22"/>
      <c r="K143" s="39"/>
      <c r="L143" s="24">
        <f>TRUNC(L122*G140/100,2)</f>
        <v>0</v>
      </c>
      <c r="M143" s="209"/>
      <c r="N143" s="225"/>
    </row>
    <row r="144" spans="2:14" x14ac:dyDescent="0.2">
      <c r="B144" s="12"/>
      <c r="C144" s="12"/>
      <c r="D144" s="180"/>
      <c r="E144" s="41" t="s">
        <v>24</v>
      </c>
      <c r="F144" s="21" t="s">
        <v>24</v>
      </c>
      <c r="G144" s="22"/>
      <c r="H144" s="23"/>
      <c r="I144" s="23"/>
      <c r="J144" s="22"/>
      <c r="K144" s="23"/>
      <c r="L144" s="24"/>
      <c r="M144" s="209"/>
      <c r="N144" s="225"/>
    </row>
    <row r="145" spans="2:14" x14ac:dyDescent="0.2">
      <c r="B145" s="16"/>
      <c r="C145" s="16"/>
      <c r="D145" s="181"/>
      <c r="E145" s="17" t="s">
        <v>171</v>
      </c>
      <c r="F145" s="35" t="s">
        <v>24</v>
      </c>
      <c r="G145" s="36"/>
      <c r="H145" s="37"/>
      <c r="I145" s="37"/>
      <c r="J145" s="36"/>
      <c r="K145" s="37"/>
      <c r="L145" s="37">
        <f>TRUNC(SUM(K142,L143),2)</f>
        <v>0</v>
      </c>
      <c r="M145" s="211"/>
      <c r="N145" s="225"/>
    </row>
    <row r="146" spans="2:14" ht="13.8" x14ac:dyDescent="0.25">
      <c r="B146" s="182"/>
      <c r="C146" s="182"/>
      <c r="D146" s="183"/>
      <c r="E146" s="182" t="s">
        <v>24</v>
      </c>
      <c r="F146" s="279" t="s">
        <v>24</v>
      </c>
      <c r="G146" s="182"/>
      <c r="H146" s="182"/>
      <c r="I146" s="182"/>
      <c r="J146" s="182"/>
      <c r="K146" s="182"/>
      <c r="L146" s="182"/>
      <c r="M146" s="212"/>
      <c r="N146"/>
    </row>
    <row r="147" spans="2:14" ht="13.8" x14ac:dyDescent="0.25">
      <c r="B147" s="182"/>
      <c r="C147" s="182"/>
      <c r="D147" s="183"/>
      <c r="E147" s="182" t="s">
        <v>24</v>
      </c>
      <c r="F147" s="279" t="s">
        <v>24</v>
      </c>
      <c r="G147" s="182"/>
      <c r="H147" s="182"/>
      <c r="I147" s="182"/>
      <c r="J147" s="182"/>
      <c r="K147" s="182"/>
      <c r="L147" s="182"/>
      <c r="M147" s="212"/>
      <c r="N147"/>
    </row>
    <row r="148" spans="2:14" x14ac:dyDescent="0.2">
      <c r="B148" s="38"/>
      <c r="C148" s="38"/>
      <c r="D148" s="38"/>
      <c r="E148" s="41" t="s">
        <v>24</v>
      </c>
      <c r="F148" s="21" t="s">
        <v>24</v>
      </c>
      <c r="G148" s="22"/>
      <c r="H148" s="23"/>
      <c r="I148" s="23"/>
      <c r="J148" s="22"/>
      <c r="K148" s="23"/>
      <c r="L148" s="24"/>
      <c r="M148" s="213"/>
      <c r="N148" s="229"/>
    </row>
    <row r="149" spans="2:14" x14ac:dyDescent="0.2">
      <c r="B149" s="40"/>
      <c r="C149" s="40"/>
      <c r="D149" s="40"/>
      <c r="E149" s="17" t="s">
        <v>154</v>
      </c>
      <c r="F149" s="35" t="s">
        <v>24</v>
      </c>
      <c r="G149" s="36"/>
      <c r="H149" s="37"/>
      <c r="I149" s="37"/>
      <c r="J149" s="36"/>
      <c r="K149" s="37"/>
      <c r="L149" s="37">
        <f>L124+L145</f>
        <v>0</v>
      </c>
      <c r="M149" s="214"/>
      <c r="N149" s="229"/>
    </row>
    <row r="150" spans="2:14" x14ac:dyDescent="0.2">
      <c r="B150" s="38"/>
      <c r="C150" s="38"/>
      <c r="D150" s="38"/>
      <c r="E150" s="41" t="s">
        <v>24</v>
      </c>
      <c r="F150" s="280" t="s">
        <v>24</v>
      </c>
      <c r="G150" s="42"/>
      <c r="H150" s="39"/>
      <c r="I150" s="39"/>
      <c r="J150" s="39"/>
      <c r="K150" s="39"/>
      <c r="L150" s="39"/>
      <c r="M150" s="213"/>
      <c r="N150" s="229"/>
    </row>
    <row r="151" spans="2:14" x14ac:dyDescent="0.2">
      <c r="B151" s="38"/>
      <c r="C151" s="38"/>
      <c r="D151" s="38"/>
      <c r="E151" s="184" t="s">
        <v>172</v>
      </c>
      <c r="F151" s="185"/>
      <c r="G151" s="186"/>
      <c r="H151" s="184"/>
      <c r="I151" s="184"/>
      <c r="J151" s="184"/>
      <c r="K151" s="184"/>
      <c r="L151" s="184"/>
      <c r="M151" s="215"/>
      <c r="N151" s="44"/>
    </row>
    <row r="152" spans="2:14" x14ac:dyDescent="0.2">
      <c r="B152" s="38"/>
      <c r="C152" s="38"/>
      <c r="D152" s="38"/>
      <c r="E152" s="185" t="s">
        <v>173</v>
      </c>
      <c r="F152" s="185"/>
      <c r="G152" s="186"/>
      <c r="H152" s="184"/>
      <c r="I152" s="184"/>
      <c r="J152" s="184"/>
      <c r="K152" s="184"/>
      <c r="L152" s="184" t="s">
        <v>174</v>
      </c>
      <c r="M152" s="215"/>
      <c r="N152" s="44"/>
    </row>
    <row r="153" spans="2:14" x14ac:dyDescent="0.2">
      <c r="B153" s="38"/>
      <c r="C153" s="38"/>
      <c r="D153" s="38"/>
      <c r="E153" s="185" t="s">
        <v>175</v>
      </c>
      <c r="F153" s="187" t="s">
        <v>24</v>
      </c>
      <c r="G153" s="186"/>
      <c r="H153" s="184"/>
      <c r="I153" s="184"/>
      <c r="J153" s="184"/>
      <c r="K153" s="184"/>
      <c r="L153" s="184"/>
      <c r="M153" s="215"/>
      <c r="N153" s="44"/>
    </row>
    <row r="154" spans="2:14" x14ac:dyDescent="0.2">
      <c r="B154" s="43"/>
      <c r="C154" s="43"/>
      <c r="D154" s="43"/>
      <c r="E154" s="49" t="s">
        <v>24</v>
      </c>
      <c r="F154" s="49" t="s">
        <v>24</v>
      </c>
      <c r="G154" s="55"/>
      <c r="H154" s="44"/>
      <c r="I154" s="56"/>
      <c r="J154" s="44"/>
      <c r="K154" s="44"/>
      <c r="L154" s="44"/>
      <c r="M154" s="44"/>
      <c r="N154" s="44"/>
    </row>
  </sheetData>
  <autoFilter ref="A1:M154"/>
  <mergeCells count="3">
    <mergeCell ref="H132:L133"/>
    <mergeCell ref="H23:J23"/>
    <mergeCell ref="K23:M23"/>
  </mergeCells>
  <phoneticPr fontId="3" type="noConversion"/>
  <pageMargins left="0.51181102362204722" right="0.51181102362204722" top="1.4" bottom="0.98425196850393704" header="0.51181102362204722" footer="0.51181102362204722"/>
  <pageSetup paperSize="9" scale="70" fitToHeight="0" orientation="landscape" r:id="rId1"/>
  <headerFooter>
    <oddHeader>&amp;L&amp;G</oddHeader>
    <oddFooter xml:space="preserve">&amp;L </oddFooter>
  </headerFooter>
  <rowBreaks count="1" manualBreakCount="1">
    <brk id="123" max="12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5" r:id="rId5">
          <objectPr defaultSize="0" autoPict="0" r:id="rId6">
            <anchor moveWithCells="1" sizeWithCells="1">
              <from>
                <xdr:col>7</xdr:col>
                <xdr:colOff>0</xdr:colOff>
                <xdr:row>131</xdr:row>
                <xdr:rowOff>7620</xdr:rowOff>
              </from>
              <to>
                <xdr:col>12</xdr:col>
                <xdr:colOff>0</xdr:colOff>
                <xdr:row>132</xdr:row>
                <xdr:rowOff>99060</xdr:rowOff>
              </to>
            </anchor>
          </objectPr>
        </oleObject>
      </mc:Choice>
      <mc:Fallback>
        <oleObject progId="Equation.3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>
    <pageSetUpPr fitToPage="1"/>
  </sheetPr>
  <dimension ref="A1:AL47"/>
  <sheetViews>
    <sheetView zoomScale="130" zoomScaleNormal="130" zoomScaleSheetLayoutView="90" zoomScalePageLayoutView="85" workbookViewId="0">
      <selection activeCell="M25" sqref="M25"/>
    </sheetView>
  </sheetViews>
  <sheetFormatPr defaultColWidth="9" defaultRowHeight="13.8" x14ac:dyDescent="0.25"/>
  <cols>
    <col min="1" max="1" width="4.3984375" style="57" customWidth="1"/>
    <col min="2" max="2" width="30.5" style="58" customWidth="1"/>
    <col min="3" max="3" width="10.59765625" style="59" customWidth="1"/>
    <col min="4" max="4" width="9" style="59"/>
    <col min="5" max="5" width="10.69921875" style="59" customWidth="1"/>
    <col min="6" max="6" width="5.19921875" style="59" customWidth="1"/>
    <col min="7" max="7" width="10.09765625" style="62" bestFit="1" customWidth="1"/>
    <col min="8" max="8" width="6" style="62" customWidth="1"/>
    <col min="9" max="9" width="11.59765625" style="62" bestFit="1" customWidth="1"/>
    <col min="10" max="10" width="5.8984375" style="62" bestFit="1" customWidth="1"/>
    <col min="11" max="11" width="10.09765625" style="62" bestFit="1" customWidth="1"/>
    <col min="12" max="12" width="11.8984375" style="62" bestFit="1" customWidth="1"/>
    <col min="13" max="13" width="11.59765625" style="62" bestFit="1" customWidth="1"/>
    <col min="14" max="14" width="5.8984375" style="62" bestFit="1" customWidth="1"/>
    <col min="15" max="15" width="7.59765625" style="62" hidden="1" customWidth="1"/>
    <col min="16" max="16" width="5.3984375" style="62" hidden="1" customWidth="1"/>
    <col min="17" max="17" width="7.59765625" style="62" hidden="1" customWidth="1"/>
    <col min="18" max="18" width="5.3984375" style="62" hidden="1" customWidth="1"/>
    <col min="19" max="19" width="7.59765625" style="62" hidden="1" customWidth="1"/>
    <col min="20" max="20" width="5.3984375" style="62" hidden="1" customWidth="1"/>
    <col min="21" max="21" width="7.59765625" style="62" hidden="1" customWidth="1"/>
    <col min="22" max="22" width="5.3984375" style="62" hidden="1" customWidth="1"/>
    <col min="23" max="23" width="7.59765625" style="62" hidden="1" customWidth="1"/>
    <col min="24" max="24" width="5.3984375" style="62" hidden="1" customWidth="1"/>
    <col min="25" max="25" width="7.59765625" style="62" hidden="1" customWidth="1"/>
    <col min="26" max="26" width="5.3984375" style="62" hidden="1" customWidth="1"/>
    <col min="27" max="27" width="7.59765625" style="62" hidden="1" customWidth="1"/>
    <col min="28" max="28" width="5.3984375" style="62" hidden="1" customWidth="1"/>
    <col min="29" max="29" width="7.59765625" style="62" hidden="1" customWidth="1"/>
    <col min="30" max="30" width="5.3984375" style="62" hidden="1" customWidth="1"/>
    <col min="31" max="31" width="7.59765625" style="62" hidden="1" customWidth="1"/>
    <col min="32" max="32" width="5.3984375" style="62" hidden="1" customWidth="1"/>
    <col min="33" max="33" width="7.59765625" style="62" hidden="1" customWidth="1"/>
    <col min="34" max="34" width="5.3984375" style="62" hidden="1" customWidth="1"/>
    <col min="36" max="37" width="5.59765625" style="63" bestFit="1" customWidth="1"/>
    <col min="38" max="38" width="2.09765625" bestFit="1" customWidth="1"/>
    <col min="189" max="189" width="4.3984375" customWidth="1"/>
    <col min="190" max="190" width="30.5" customWidth="1"/>
    <col min="193" max="193" width="10.69921875" customWidth="1"/>
    <col min="194" max="194" width="5.19921875" customWidth="1"/>
    <col min="195" max="195" width="7.59765625" customWidth="1"/>
    <col min="196" max="196" width="5.3984375" customWidth="1"/>
    <col min="197" max="197" width="7.59765625" customWidth="1"/>
    <col min="198" max="198" width="6" bestFit="1" customWidth="1"/>
    <col min="199" max="199" width="7.59765625" customWidth="1"/>
    <col min="200" max="200" width="5.3984375" customWidth="1"/>
    <col min="201" max="201" width="7.59765625" customWidth="1"/>
    <col min="202" max="202" width="5.3984375" bestFit="1" customWidth="1"/>
    <col min="203" max="203" width="7.59765625" customWidth="1"/>
    <col min="204" max="204" width="5.3984375" customWidth="1"/>
    <col min="205" max="205" width="7.59765625" customWidth="1"/>
    <col min="206" max="206" width="5.3984375" bestFit="1" customWidth="1"/>
    <col min="207" max="207" width="7.59765625" customWidth="1"/>
    <col min="208" max="208" width="5.3984375" customWidth="1"/>
    <col min="209" max="209" width="7.59765625" customWidth="1"/>
    <col min="210" max="210" width="5.3984375" bestFit="1" customWidth="1"/>
    <col min="211" max="211" width="7.59765625" customWidth="1"/>
    <col min="212" max="212" width="5.3984375" customWidth="1"/>
    <col min="213" max="213" width="7.59765625" customWidth="1"/>
    <col min="214" max="214" width="5.3984375" bestFit="1" customWidth="1"/>
    <col min="215" max="215" width="7.59765625" customWidth="1"/>
    <col min="216" max="216" width="5.3984375" customWidth="1"/>
    <col min="217" max="217" width="7.59765625" customWidth="1"/>
    <col min="218" max="218" width="5.3984375" bestFit="1" customWidth="1"/>
    <col min="219" max="219" width="7.59765625" customWidth="1"/>
    <col min="220" max="220" width="5.3984375" customWidth="1"/>
    <col min="221" max="221" width="7.59765625" customWidth="1"/>
    <col min="222" max="222" width="5.3984375" bestFit="1" customWidth="1"/>
    <col min="223" max="223" width="7.59765625" customWidth="1"/>
    <col min="224" max="224" width="5.3984375" customWidth="1"/>
    <col min="225" max="225" width="7.59765625" customWidth="1"/>
    <col min="226" max="226" width="5.3984375" bestFit="1" customWidth="1"/>
    <col min="227" max="227" width="7.59765625" customWidth="1"/>
    <col min="228" max="228" width="5.3984375" customWidth="1"/>
    <col min="229" max="229" width="7.59765625" customWidth="1"/>
    <col min="230" max="230" width="5.3984375" bestFit="1" customWidth="1"/>
    <col min="231" max="231" width="7.59765625" customWidth="1"/>
    <col min="232" max="232" width="5.3984375" customWidth="1"/>
    <col min="233" max="233" width="7.59765625" customWidth="1"/>
    <col min="234" max="234" width="5.3984375" bestFit="1" customWidth="1"/>
    <col min="235" max="235" width="7.59765625" customWidth="1"/>
    <col min="236" max="236" width="5.3984375" customWidth="1"/>
    <col min="237" max="237" width="7.59765625" customWidth="1"/>
    <col min="238" max="238" width="5.3984375" bestFit="1" customWidth="1"/>
    <col min="239" max="239" width="7.59765625" customWidth="1"/>
    <col min="240" max="240" width="5.3984375" customWidth="1"/>
    <col min="241" max="241" width="7.59765625" customWidth="1"/>
    <col min="242" max="242" width="5.3984375" bestFit="1" customWidth="1"/>
    <col min="243" max="243" width="7.59765625" customWidth="1"/>
    <col min="244" max="244" width="5.3984375" customWidth="1"/>
    <col min="245" max="245" width="7.59765625" customWidth="1"/>
    <col min="246" max="246" width="5.3984375" bestFit="1" customWidth="1"/>
    <col min="247" max="247" width="7.59765625" customWidth="1"/>
    <col min="248" max="248" width="5.3984375" customWidth="1"/>
    <col min="249" max="249" width="7.59765625" customWidth="1"/>
    <col min="250" max="250" width="5.3984375" bestFit="1" customWidth="1"/>
    <col min="251" max="251" width="7.59765625" customWidth="1"/>
    <col min="252" max="252" width="5.3984375" customWidth="1"/>
    <col min="253" max="253" width="7.59765625" customWidth="1"/>
    <col min="254" max="254" width="5.3984375" bestFit="1" customWidth="1"/>
    <col min="255" max="255" width="7.59765625" customWidth="1"/>
    <col min="256" max="256" width="5.3984375" customWidth="1"/>
    <col min="257" max="257" width="7.59765625" customWidth="1"/>
    <col min="258" max="258" width="5.3984375" bestFit="1" customWidth="1"/>
    <col min="259" max="259" width="7.59765625" customWidth="1"/>
    <col min="260" max="260" width="5.3984375" customWidth="1"/>
    <col min="261" max="261" width="7.59765625" customWidth="1"/>
    <col min="262" max="262" width="5.3984375" bestFit="1" customWidth="1"/>
    <col min="263" max="263" width="7.59765625" customWidth="1"/>
    <col min="264" max="264" width="5.3984375" customWidth="1"/>
    <col min="265" max="265" width="7.59765625" customWidth="1"/>
    <col min="266" max="266" width="5.3984375" bestFit="1" customWidth="1"/>
    <col min="267" max="267" width="7.59765625" customWidth="1"/>
    <col min="268" max="268" width="5.3984375" customWidth="1"/>
    <col min="269" max="269" width="7.59765625" customWidth="1"/>
    <col min="270" max="270" width="5.3984375" bestFit="1" customWidth="1"/>
    <col min="271" max="271" width="7.59765625" customWidth="1"/>
    <col min="272" max="272" width="5.3984375" customWidth="1"/>
    <col min="273" max="273" width="7.59765625" customWidth="1"/>
    <col min="274" max="274" width="5.3984375" bestFit="1" customWidth="1"/>
    <col min="275" max="275" width="7.59765625" customWidth="1"/>
    <col min="276" max="276" width="5.3984375" customWidth="1"/>
    <col min="277" max="277" width="7.59765625" customWidth="1"/>
    <col min="278" max="278" width="5.3984375" bestFit="1" customWidth="1"/>
    <col min="279" max="279" width="7.59765625" customWidth="1"/>
    <col min="280" max="280" width="5.3984375" customWidth="1"/>
    <col min="281" max="281" width="7.59765625" customWidth="1"/>
    <col min="282" max="282" width="5.3984375" bestFit="1" customWidth="1"/>
    <col min="283" max="283" width="7.59765625" customWidth="1"/>
    <col min="284" max="284" width="5.3984375" customWidth="1"/>
    <col min="285" max="285" width="7.59765625" customWidth="1"/>
    <col min="286" max="286" width="5.3984375" bestFit="1" customWidth="1"/>
    <col min="287" max="287" width="7.59765625" customWidth="1"/>
    <col min="288" max="288" width="5.3984375" customWidth="1"/>
    <col min="289" max="289" width="7.59765625" customWidth="1"/>
    <col min="290" max="290" width="5.3984375" bestFit="1" customWidth="1"/>
    <col min="292" max="293" width="5.3984375" bestFit="1" customWidth="1"/>
    <col min="294" max="294" width="2.09765625" bestFit="1" customWidth="1"/>
    <col min="445" max="445" width="4.3984375" customWidth="1"/>
    <col min="446" max="446" width="30.5" customWidth="1"/>
    <col min="449" max="449" width="10.69921875" customWidth="1"/>
    <col min="450" max="450" width="5.19921875" customWidth="1"/>
    <col min="451" max="451" width="7.59765625" customWidth="1"/>
    <col min="452" max="452" width="5.3984375" customWidth="1"/>
    <col min="453" max="453" width="7.59765625" customWidth="1"/>
    <col min="454" max="454" width="6" bestFit="1" customWidth="1"/>
    <col min="455" max="455" width="7.59765625" customWidth="1"/>
    <col min="456" max="456" width="5.3984375" customWidth="1"/>
    <col min="457" max="457" width="7.59765625" customWidth="1"/>
    <col min="458" max="458" width="5.3984375" bestFit="1" customWidth="1"/>
    <col min="459" max="459" width="7.59765625" customWidth="1"/>
    <col min="460" max="460" width="5.3984375" customWidth="1"/>
    <col min="461" max="461" width="7.59765625" customWidth="1"/>
    <col min="462" max="462" width="5.3984375" bestFit="1" customWidth="1"/>
    <col min="463" max="463" width="7.59765625" customWidth="1"/>
    <col min="464" max="464" width="5.3984375" customWidth="1"/>
    <col min="465" max="465" width="7.59765625" customWidth="1"/>
    <col min="466" max="466" width="5.3984375" bestFit="1" customWidth="1"/>
    <col min="467" max="467" width="7.59765625" customWidth="1"/>
    <col min="468" max="468" width="5.3984375" customWidth="1"/>
    <col min="469" max="469" width="7.59765625" customWidth="1"/>
    <col min="470" max="470" width="5.3984375" bestFit="1" customWidth="1"/>
    <col min="471" max="471" width="7.59765625" customWidth="1"/>
    <col min="472" max="472" width="5.3984375" customWidth="1"/>
    <col min="473" max="473" width="7.59765625" customWidth="1"/>
    <col min="474" max="474" width="5.3984375" bestFit="1" customWidth="1"/>
    <col min="475" max="475" width="7.59765625" customWidth="1"/>
    <col min="476" max="476" width="5.3984375" customWidth="1"/>
    <col min="477" max="477" width="7.59765625" customWidth="1"/>
    <col min="478" max="478" width="5.3984375" bestFit="1" customWidth="1"/>
    <col min="479" max="479" width="7.59765625" customWidth="1"/>
    <col min="480" max="480" width="5.3984375" customWidth="1"/>
    <col min="481" max="481" width="7.59765625" customWidth="1"/>
    <col min="482" max="482" width="5.3984375" bestFit="1" customWidth="1"/>
    <col min="483" max="483" width="7.59765625" customWidth="1"/>
    <col min="484" max="484" width="5.3984375" customWidth="1"/>
    <col min="485" max="485" width="7.59765625" customWidth="1"/>
    <col min="486" max="486" width="5.3984375" bestFit="1" customWidth="1"/>
    <col min="487" max="487" width="7.59765625" customWidth="1"/>
    <col min="488" max="488" width="5.3984375" customWidth="1"/>
    <col min="489" max="489" width="7.59765625" customWidth="1"/>
    <col min="490" max="490" width="5.3984375" bestFit="1" customWidth="1"/>
    <col min="491" max="491" width="7.59765625" customWidth="1"/>
    <col min="492" max="492" width="5.3984375" customWidth="1"/>
    <col min="493" max="493" width="7.59765625" customWidth="1"/>
    <col min="494" max="494" width="5.3984375" bestFit="1" customWidth="1"/>
    <col min="495" max="495" width="7.59765625" customWidth="1"/>
    <col min="496" max="496" width="5.3984375" customWidth="1"/>
    <col min="497" max="497" width="7.59765625" customWidth="1"/>
    <col min="498" max="498" width="5.3984375" bestFit="1" customWidth="1"/>
    <col min="499" max="499" width="7.59765625" customWidth="1"/>
    <col min="500" max="500" width="5.3984375" customWidth="1"/>
    <col min="501" max="501" width="7.59765625" customWidth="1"/>
    <col min="502" max="502" width="5.3984375" bestFit="1" customWidth="1"/>
    <col min="503" max="503" width="7.59765625" customWidth="1"/>
    <col min="504" max="504" width="5.3984375" customWidth="1"/>
    <col min="505" max="505" width="7.59765625" customWidth="1"/>
    <col min="506" max="506" width="5.3984375" bestFit="1" customWidth="1"/>
    <col min="507" max="507" width="7.59765625" customWidth="1"/>
    <col min="508" max="508" width="5.3984375" customWidth="1"/>
    <col min="509" max="509" width="7.59765625" customWidth="1"/>
    <col min="510" max="510" width="5.3984375" bestFit="1" customWidth="1"/>
    <col min="511" max="511" width="7.59765625" customWidth="1"/>
    <col min="512" max="512" width="5.3984375" customWidth="1"/>
    <col min="513" max="513" width="7.59765625" customWidth="1"/>
    <col min="514" max="514" width="5.3984375" bestFit="1" customWidth="1"/>
    <col min="515" max="515" width="7.59765625" customWidth="1"/>
    <col min="516" max="516" width="5.3984375" customWidth="1"/>
    <col min="517" max="517" width="7.59765625" customWidth="1"/>
    <col min="518" max="518" width="5.3984375" bestFit="1" customWidth="1"/>
    <col min="519" max="519" width="7.59765625" customWidth="1"/>
    <col min="520" max="520" width="5.3984375" customWidth="1"/>
    <col min="521" max="521" width="7.59765625" customWidth="1"/>
    <col min="522" max="522" width="5.3984375" bestFit="1" customWidth="1"/>
    <col min="523" max="523" width="7.59765625" customWidth="1"/>
    <col min="524" max="524" width="5.3984375" customWidth="1"/>
    <col min="525" max="525" width="7.59765625" customWidth="1"/>
    <col min="526" max="526" width="5.3984375" bestFit="1" customWidth="1"/>
    <col min="527" max="527" width="7.59765625" customWidth="1"/>
    <col min="528" max="528" width="5.3984375" customWidth="1"/>
    <col min="529" max="529" width="7.59765625" customWidth="1"/>
    <col min="530" max="530" width="5.3984375" bestFit="1" customWidth="1"/>
    <col min="531" max="531" width="7.59765625" customWidth="1"/>
    <col min="532" max="532" width="5.3984375" customWidth="1"/>
    <col min="533" max="533" width="7.59765625" customWidth="1"/>
    <col min="534" max="534" width="5.3984375" bestFit="1" customWidth="1"/>
    <col min="535" max="535" width="7.59765625" customWidth="1"/>
    <col min="536" max="536" width="5.3984375" customWidth="1"/>
    <col min="537" max="537" width="7.59765625" customWidth="1"/>
    <col min="538" max="538" width="5.3984375" bestFit="1" customWidth="1"/>
    <col min="539" max="539" width="7.59765625" customWidth="1"/>
    <col min="540" max="540" width="5.3984375" customWidth="1"/>
    <col min="541" max="541" width="7.59765625" customWidth="1"/>
    <col min="542" max="542" width="5.3984375" bestFit="1" customWidth="1"/>
    <col min="543" max="543" width="7.59765625" customWidth="1"/>
    <col min="544" max="544" width="5.3984375" customWidth="1"/>
    <col min="545" max="545" width="7.59765625" customWidth="1"/>
    <col min="546" max="546" width="5.3984375" bestFit="1" customWidth="1"/>
    <col min="548" max="549" width="5.3984375" bestFit="1" customWidth="1"/>
    <col min="550" max="550" width="2.09765625" bestFit="1" customWidth="1"/>
    <col min="701" max="701" width="4.3984375" customWidth="1"/>
    <col min="702" max="702" width="30.5" customWidth="1"/>
    <col min="705" max="705" width="10.69921875" customWidth="1"/>
    <col min="706" max="706" width="5.19921875" customWidth="1"/>
    <col min="707" max="707" width="7.59765625" customWidth="1"/>
    <col min="708" max="708" width="5.3984375" customWidth="1"/>
    <col min="709" max="709" width="7.59765625" customWidth="1"/>
    <col min="710" max="710" width="6" bestFit="1" customWidth="1"/>
    <col min="711" max="711" width="7.59765625" customWidth="1"/>
    <col min="712" max="712" width="5.3984375" customWidth="1"/>
    <col min="713" max="713" width="7.59765625" customWidth="1"/>
    <col min="714" max="714" width="5.3984375" bestFit="1" customWidth="1"/>
    <col min="715" max="715" width="7.59765625" customWidth="1"/>
    <col min="716" max="716" width="5.3984375" customWidth="1"/>
    <col min="717" max="717" width="7.59765625" customWidth="1"/>
    <col min="718" max="718" width="5.3984375" bestFit="1" customWidth="1"/>
    <col min="719" max="719" width="7.59765625" customWidth="1"/>
    <col min="720" max="720" width="5.3984375" customWidth="1"/>
    <col min="721" max="721" width="7.59765625" customWidth="1"/>
    <col min="722" max="722" width="5.3984375" bestFit="1" customWidth="1"/>
    <col min="723" max="723" width="7.59765625" customWidth="1"/>
    <col min="724" max="724" width="5.3984375" customWidth="1"/>
    <col min="725" max="725" width="7.59765625" customWidth="1"/>
    <col min="726" max="726" width="5.3984375" bestFit="1" customWidth="1"/>
    <col min="727" max="727" width="7.59765625" customWidth="1"/>
    <col min="728" max="728" width="5.3984375" customWidth="1"/>
    <col min="729" max="729" width="7.59765625" customWidth="1"/>
    <col min="730" max="730" width="5.3984375" bestFit="1" customWidth="1"/>
    <col min="731" max="731" width="7.59765625" customWidth="1"/>
    <col min="732" max="732" width="5.3984375" customWidth="1"/>
    <col min="733" max="733" width="7.59765625" customWidth="1"/>
    <col min="734" max="734" width="5.3984375" bestFit="1" customWidth="1"/>
    <col min="735" max="735" width="7.59765625" customWidth="1"/>
    <col min="736" max="736" width="5.3984375" customWidth="1"/>
    <col min="737" max="737" width="7.59765625" customWidth="1"/>
    <col min="738" max="738" width="5.3984375" bestFit="1" customWidth="1"/>
    <col min="739" max="739" width="7.59765625" customWidth="1"/>
    <col min="740" max="740" width="5.3984375" customWidth="1"/>
    <col min="741" max="741" width="7.59765625" customWidth="1"/>
    <col min="742" max="742" width="5.3984375" bestFit="1" customWidth="1"/>
    <col min="743" max="743" width="7.59765625" customWidth="1"/>
    <col min="744" max="744" width="5.3984375" customWidth="1"/>
    <col min="745" max="745" width="7.59765625" customWidth="1"/>
    <col min="746" max="746" width="5.3984375" bestFit="1" customWidth="1"/>
    <col min="747" max="747" width="7.59765625" customWidth="1"/>
    <col min="748" max="748" width="5.3984375" customWidth="1"/>
    <col min="749" max="749" width="7.59765625" customWidth="1"/>
    <col min="750" max="750" width="5.3984375" bestFit="1" customWidth="1"/>
    <col min="751" max="751" width="7.59765625" customWidth="1"/>
    <col min="752" max="752" width="5.3984375" customWidth="1"/>
    <col min="753" max="753" width="7.59765625" customWidth="1"/>
    <col min="754" max="754" width="5.3984375" bestFit="1" customWidth="1"/>
    <col min="755" max="755" width="7.59765625" customWidth="1"/>
    <col min="756" max="756" width="5.3984375" customWidth="1"/>
    <col min="757" max="757" width="7.59765625" customWidth="1"/>
    <col min="758" max="758" width="5.3984375" bestFit="1" customWidth="1"/>
    <col min="759" max="759" width="7.59765625" customWidth="1"/>
    <col min="760" max="760" width="5.3984375" customWidth="1"/>
    <col min="761" max="761" width="7.59765625" customWidth="1"/>
    <col min="762" max="762" width="5.3984375" bestFit="1" customWidth="1"/>
    <col min="763" max="763" width="7.59765625" customWidth="1"/>
    <col min="764" max="764" width="5.3984375" customWidth="1"/>
    <col min="765" max="765" width="7.59765625" customWidth="1"/>
    <col min="766" max="766" width="5.3984375" bestFit="1" customWidth="1"/>
    <col min="767" max="767" width="7.59765625" customWidth="1"/>
    <col min="768" max="768" width="5.3984375" customWidth="1"/>
    <col min="769" max="769" width="7.59765625" customWidth="1"/>
    <col min="770" max="770" width="5.3984375" bestFit="1" customWidth="1"/>
    <col min="771" max="771" width="7.59765625" customWidth="1"/>
    <col min="772" max="772" width="5.3984375" customWidth="1"/>
    <col min="773" max="773" width="7.59765625" customWidth="1"/>
    <col min="774" max="774" width="5.3984375" bestFit="1" customWidth="1"/>
    <col min="775" max="775" width="7.59765625" customWidth="1"/>
    <col min="776" max="776" width="5.3984375" customWidth="1"/>
    <col min="777" max="777" width="7.59765625" customWidth="1"/>
    <col min="778" max="778" width="5.3984375" bestFit="1" customWidth="1"/>
    <col min="779" max="779" width="7.59765625" customWidth="1"/>
    <col min="780" max="780" width="5.3984375" customWidth="1"/>
    <col min="781" max="781" width="7.59765625" customWidth="1"/>
    <col min="782" max="782" width="5.3984375" bestFit="1" customWidth="1"/>
    <col min="783" max="783" width="7.59765625" customWidth="1"/>
    <col min="784" max="784" width="5.3984375" customWidth="1"/>
    <col min="785" max="785" width="7.59765625" customWidth="1"/>
    <col min="786" max="786" width="5.3984375" bestFit="1" customWidth="1"/>
    <col min="787" max="787" width="7.59765625" customWidth="1"/>
    <col min="788" max="788" width="5.3984375" customWidth="1"/>
    <col min="789" max="789" width="7.59765625" customWidth="1"/>
    <col min="790" max="790" width="5.3984375" bestFit="1" customWidth="1"/>
    <col min="791" max="791" width="7.59765625" customWidth="1"/>
    <col min="792" max="792" width="5.3984375" customWidth="1"/>
    <col min="793" max="793" width="7.59765625" customWidth="1"/>
    <col min="794" max="794" width="5.3984375" bestFit="1" customWidth="1"/>
    <col min="795" max="795" width="7.59765625" customWidth="1"/>
    <col min="796" max="796" width="5.3984375" customWidth="1"/>
    <col min="797" max="797" width="7.59765625" customWidth="1"/>
    <col min="798" max="798" width="5.3984375" bestFit="1" customWidth="1"/>
    <col min="799" max="799" width="7.59765625" customWidth="1"/>
    <col min="800" max="800" width="5.3984375" customWidth="1"/>
    <col min="801" max="801" width="7.59765625" customWidth="1"/>
    <col min="802" max="802" width="5.3984375" bestFit="1" customWidth="1"/>
    <col min="804" max="805" width="5.3984375" bestFit="1" customWidth="1"/>
    <col min="806" max="806" width="2.09765625" bestFit="1" customWidth="1"/>
    <col min="957" max="957" width="4.3984375" customWidth="1"/>
    <col min="958" max="958" width="30.5" customWidth="1"/>
    <col min="961" max="961" width="10.69921875" customWidth="1"/>
    <col min="962" max="962" width="5.19921875" customWidth="1"/>
    <col min="963" max="963" width="7.59765625" customWidth="1"/>
    <col min="964" max="964" width="5.3984375" customWidth="1"/>
    <col min="965" max="965" width="7.59765625" customWidth="1"/>
    <col min="966" max="966" width="6" bestFit="1" customWidth="1"/>
    <col min="967" max="967" width="7.59765625" customWidth="1"/>
    <col min="968" max="968" width="5.3984375" customWidth="1"/>
    <col min="969" max="969" width="7.59765625" customWidth="1"/>
    <col min="970" max="970" width="5.3984375" bestFit="1" customWidth="1"/>
    <col min="971" max="971" width="7.59765625" customWidth="1"/>
    <col min="972" max="972" width="5.3984375" customWidth="1"/>
    <col min="973" max="973" width="7.59765625" customWidth="1"/>
    <col min="974" max="974" width="5.3984375" bestFit="1" customWidth="1"/>
    <col min="975" max="975" width="7.59765625" customWidth="1"/>
    <col min="976" max="976" width="5.3984375" customWidth="1"/>
    <col min="977" max="977" width="7.59765625" customWidth="1"/>
    <col min="978" max="978" width="5.3984375" bestFit="1" customWidth="1"/>
    <col min="979" max="979" width="7.59765625" customWidth="1"/>
    <col min="980" max="980" width="5.3984375" customWidth="1"/>
    <col min="981" max="981" width="7.59765625" customWidth="1"/>
    <col min="982" max="982" width="5.3984375" bestFit="1" customWidth="1"/>
    <col min="983" max="983" width="7.59765625" customWidth="1"/>
    <col min="984" max="984" width="5.3984375" customWidth="1"/>
    <col min="985" max="985" width="7.59765625" customWidth="1"/>
    <col min="986" max="986" width="5.3984375" bestFit="1" customWidth="1"/>
    <col min="987" max="987" width="7.59765625" customWidth="1"/>
    <col min="988" max="988" width="5.3984375" customWidth="1"/>
    <col min="989" max="989" width="7.59765625" customWidth="1"/>
    <col min="990" max="990" width="5.3984375" bestFit="1" customWidth="1"/>
    <col min="991" max="991" width="7.59765625" customWidth="1"/>
    <col min="992" max="992" width="5.3984375" customWidth="1"/>
    <col min="993" max="993" width="7.59765625" customWidth="1"/>
    <col min="994" max="994" width="5.3984375" bestFit="1" customWidth="1"/>
    <col min="995" max="995" width="7.59765625" customWidth="1"/>
    <col min="996" max="996" width="5.3984375" customWidth="1"/>
    <col min="997" max="997" width="7.59765625" customWidth="1"/>
    <col min="998" max="998" width="5.3984375" bestFit="1" customWidth="1"/>
    <col min="999" max="999" width="7.59765625" customWidth="1"/>
    <col min="1000" max="1000" width="5.3984375" customWidth="1"/>
    <col min="1001" max="1001" width="7.59765625" customWidth="1"/>
    <col min="1002" max="1002" width="5.3984375" bestFit="1" customWidth="1"/>
    <col min="1003" max="1003" width="7.59765625" customWidth="1"/>
    <col min="1004" max="1004" width="5.3984375" customWidth="1"/>
    <col min="1005" max="1005" width="7.59765625" customWidth="1"/>
    <col min="1006" max="1006" width="5.3984375" bestFit="1" customWidth="1"/>
    <col min="1007" max="1007" width="7.59765625" customWidth="1"/>
    <col min="1008" max="1008" width="5.3984375" customWidth="1"/>
    <col min="1009" max="1009" width="7.59765625" customWidth="1"/>
    <col min="1010" max="1010" width="5.3984375" bestFit="1" customWidth="1"/>
    <col min="1011" max="1011" width="7.59765625" customWidth="1"/>
    <col min="1012" max="1012" width="5.3984375" customWidth="1"/>
    <col min="1013" max="1013" width="7.59765625" customWidth="1"/>
    <col min="1014" max="1014" width="5.3984375" bestFit="1" customWidth="1"/>
    <col min="1015" max="1015" width="7.59765625" customWidth="1"/>
    <col min="1016" max="1016" width="5.3984375" customWidth="1"/>
    <col min="1017" max="1017" width="7.59765625" customWidth="1"/>
    <col min="1018" max="1018" width="5.3984375" bestFit="1" customWidth="1"/>
    <col min="1019" max="1019" width="7.59765625" customWidth="1"/>
    <col min="1020" max="1020" width="5.3984375" customWidth="1"/>
    <col min="1021" max="1021" width="7.59765625" customWidth="1"/>
    <col min="1022" max="1022" width="5.3984375" bestFit="1" customWidth="1"/>
    <col min="1023" max="1023" width="7.59765625" customWidth="1"/>
    <col min="1024" max="1024" width="5.3984375" customWidth="1"/>
    <col min="1025" max="1025" width="7.59765625" customWidth="1"/>
    <col min="1026" max="1026" width="5.3984375" bestFit="1" customWidth="1"/>
    <col min="1027" max="1027" width="7.59765625" customWidth="1"/>
    <col min="1028" max="1028" width="5.3984375" customWidth="1"/>
    <col min="1029" max="1029" width="7.59765625" customWidth="1"/>
    <col min="1030" max="1030" width="5.3984375" bestFit="1" customWidth="1"/>
    <col min="1031" max="1031" width="7.59765625" customWidth="1"/>
    <col min="1032" max="1032" width="5.3984375" customWidth="1"/>
    <col min="1033" max="1033" width="7.59765625" customWidth="1"/>
    <col min="1034" max="1034" width="5.3984375" bestFit="1" customWidth="1"/>
    <col min="1035" max="1035" width="7.59765625" customWidth="1"/>
    <col min="1036" max="1036" width="5.3984375" customWidth="1"/>
    <col min="1037" max="1037" width="7.59765625" customWidth="1"/>
    <col min="1038" max="1038" width="5.3984375" bestFit="1" customWidth="1"/>
    <col min="1039" max="1039" width="7.59765625" customWidth="1"/>
    <col min="1040" max="1040" width="5.3984375" customWidth="1"/>
    <col min="1041" max="1041" width="7.59765625" customWidth="1"/>
    <col min="1042" max="1042" width="5.3984375" bestFit="1" customWidth="1"/>
    <col min="1043" max="1043" width="7.59765625" customWidth="1"/>
    <col min="1044" max="1044" width="5.3984375" customWidth="1"/>
    <col min="1045" max="1045" width="7.59765625" customWidth="1"/>
    <col min="1046" max="1046" width="5.3984375" bestFit="1" customWidth="1"/>
    <col min="1047" max="1047" width="7.59765625" customWidth="1"/>
    <col min="1048" max="1048" width="5.3984375" customWidth="1"/>
    <col min="1049" max="1049" width="7.59765625" customWidth="1"/>
    <col min="1050" max="1050" width="5.3984375" bestFit="1" customWidth="1"/>
    <col min="1051" max="1051" width="7.59765625" customWidth="1"/>
    <col min="1052" max="1052" width="5.3984375" customWidth="1"/>
    <col min="1053" max="1053" width="7.59765625" customWidth="1"/>
    <col min="1054" max="1054" width="5.3984375" bestFit="1" customWidth="1"/>
    <col min="1055" max="1055" width="7.59765625" customWidth="1"/>
    <col min="1056" max="1056" width="5.3984375" customWidth="1"/>
    <col min="1057" max="1057" width="7.59765625" customWidth="1"/>
    <col min="1058" max="1058" width="5.3984375" bestFit="1" customWidth="1"/>
    <col min="1060" max="1061" width="5.3984375" bestFit="1" customWidth="1"/>
    <col min="1062" max="1062" width="2.09765625" bestFit="1" customWidth="1"/>
    <col min="1213" max="1213" width="4.3984375" customWidth="1"/>
    <col min="1214" max="1214" width="30.5" customWidth="1"/>
    <col min="1217" max="1217" width="10.69921875" customWidth="1"/>
    <col min="1218" max="1218" width="5.19921875" customWidth="1"/>
    <col min="1219" max="1219" width="7.59765625" customWidth="1"/>
    <col min="1220" max="1220" width="5.3984375" customWidth="1"/>
    <col min="1221" max="1221" width="7.59765625" customWidth="1"/>
    <col min="1222" max="1222" width="6" bestFit="1" customWidth="1"/>
    <col min="1223" max="1223" width="7.59765625" customWidth="1"/>
    <col min="1224" max="1224" width="5.3984375" customWidth="1"/>
    <col min="1225" max="1225" width="7.59765625" customWidth="1"/>
    <col min="1226" max="1226" width="5.3984375" bestFit="1" customWidth="1"/>
    <col min="1227" max="1227" width="7.59765625" customWidth="1"/>
    <col min="1228" max="1228" width="5.3984375" customWidth="1"/>
    <col min="1229" max="1229" width="7.59765625" customWidth="1"/>
    <col min="1230" max="1230" width="5.3984375" bestFit="1" customWidth="1"/>
    <col min="1231" max="1231" width="7.59765625" customWidth="1"/>
    <col min="1232" max="1232" width="5.3984375" customWidth="1"/>
    <col min="1233" max="1233" width="7.59765625" customWidth="1"/>
    <col min="1234" max="1234" width="5.3984375" bestFit="1" customWidth="1"/>
    <col min="1235" max="1235" width="7.59765625" customWidth="1"/>
    <col min="1236" max="1236" width="5.3984375" customWidth="1"/>
    <col min="1237" max="1237" width="7.59765625" customWidth="1"/>
    <col min="1238" max="1238" width="5.3984375" bestFit="1" customWidth="1"/>
    <col min="1239" max="1239" width="7.59765625" customWidth="1"/>
    <col min="1240" max="1240" width="5.3984375" customWidth="1"/>
    <col min="1241" max="1241" width="7.59765625" customWidth="1"/>
    <col min="1242" max="1242" width="5.3984375" bestFit="1" customWidth="1"/>
    <col min="1243" max="1243" width="7.59765625" customWidth="1"/>
    <col min="1244" max="1244" width="5.3984375" customWidth="1"/>
    <col min="1245" max="1245" width="7.59765625" customWidth="1"/>
    <col min="1246" max="1246" width="5.3984375" bestFit="1" customWidth="1"/>
    <col min="1247" max="1247" width="7.59765625" customWidth="1"/>
    <col min="1248" max="1248" width="5.3984375" customWidth="1"/>
    <col min="1249" max="1249" width="7.59765625" customWidth="1"/>
    <col min="1250" max="1250" width="5.3984375" bestFit="1" customWidth="1"/>
    <col min="1251" max="1251" width="7.59765625" customWidth="1"/>
    <col min="1252" max="1252" width="5.3984375" customWidth="1"/>
    <col min="1253" max="1253" width="7.59765625" customWidth="1"/>
    <col min="1254" max="1254" width="5.3984375" bestFit="1" customWidth="1"/>
    <col min="1255" max="1255" width="7.59765625" customWidth="1"/>
    <col min="1256" max="1256" width="5.3984375" customWidth="1"/>
    <col min="1257" max="1257" width="7.59765625" customWidth="1"/>
    <col min="1258" max="1258" width="5.3984375" bestFit="1" customWidth="1"/>
    <col min="1259" max="1259" width="7.59765625" customWidth="1"/>
    <col min="1260" max="1260" width="5.3984375" customWidth="1"/>
    <col min="1261" max="1261" width="7.59765625" customWidth="1"/>
    <col min="1262" max="1262" width="5.3984375" bestFit="1" customWidth="1"/>
    <col min="1263" max="1263" width="7.59765625" customWidth="1"/>
    <col min="1264" max="1264" width="5.3984375" customWidth="1"/>
    <col min="1265" max="1265" width="7.59765625" customWidth="1"/>
    <col min="1266" max="1266" width="5.3984375" bestFit="1" customWidth="1"/>
    <col min="1267" max="1267" width="7.59765625" customWidth="1"/>
    <col min="1268" max="1268" width="5.3984375" customWidth="1"/>
    <col min="1269" max="1269" width="7.59765625" customWidth="1"/>
    <col min="1270" max="1270" width="5.3984375" bestFit="1" customWidth="1"/>
    <col min="1271" max="1271" width="7.59765625" customWidth="1"/>
    <col min="1272" max="1272" width="5.3984375" customWidth="1"/>
    <col min="1273" max="1273" width="7.59765625" customWidth="1"/>
    <col min="1274" max="1274" width="5.3984375" bestFit="1" customWidth="1"/>
    <col min="1275" max="1275" width="7.59765625" customWidth="1"/>
    <col min="1276" max="1276" width="5.3984375" customWidth="1"/>
    <col min="1277" max="1277" width="7.59765625" customWidth="1"/>
    <col min="1278" max="1278" width="5.3984375" bestFit="1" customWidth="1"/>
    <col min="1279" max="1279" width="7.59765625" customWidth="1"/>
    <col min="1280" max="1280" width="5.3984375" customWidth="1"/>
    <col min="1281" max="1281" width="7.59765625" customWidth="1"/>
    <col min="1282" max="1282" width="5.3984375" bestFit="1" customWidth="1"/>
    <col min="1283" max="1283" width="7.59765625" customWidth="1"/>
    <col min="1284" max="1284" width="5.3984375" customWidth="1"/>
    <col min="1285" max="1285" width="7.59765625" customWidth="1"/>
    <col min="1286" max="1286" width="5.3984375" bestFit="1" customWidth="1"/>
    <col min="1287" max="1287" width="7.59765625" customWidth="1"/>
    <col min="1288" max="1288" width="5.3984375" customWidth="1"/>
    <col min="1289" max="1289" width="7.59765625" customWidth="1"/>
    <col min="1290" max="1290" width="5.3984375" bestFit="1" customWidth="1"/>
    <col min="1291" max="1291" width="7.59765625" customWidth="1"/>
    <col min="1292" max="1292" width="5.3984375" customWidth="1"/>
    <col min="1293" max="1293" width="7.59765625" customWidth="1"/>
    <col min="1294" max="1294" width="5.3984375" bestFit="1" customWidth="1"/>
    <col min="1295" max="1295" width="7.59765625" customWidth="1"/>
    <col min="1296" max="1296" width="5.3984375" customWidth="1"/>
    <col min="1297" max="1297" width="7.59765625" customWidth="1"/>
    <col min="1298" max="1298" width="5.3984375" bestFit="1" customWidth="1"/>
    <col min="1299" max="1299" width="7.59765625" customWidth="1"/>
    <col min="1300" max="1300" width="5.3984375" customWidth="1"/>
    <col min="1301" max="1301" width="7.59765625" customWidth="1"/>
    <col min="1302" max="1302" width="5.3984375" bestFit="1" customWidth="1"/>
    <col min="1303" max="1303" width="7.59765625" customWidth="1"/>
    <col min="1304" max="1304" width="5.3984375" customWidth="1"/>
    <col min="1305" max="1305" width="7.59765625" customWidth="1"/>
    <col min="1306" max="1306" width="5.3984375" bestFit="1" customWidth="1"/>
    <col min="1307" max="1307" width="7.59765625" customWidth="1"/>
    <col min="1308" max="1308" width="5.3984375" customWidth="1"/>
    <col min="1309" max="1309" width="7.59765625" customWidth="1"/>
    <col min="1310" max="1310" width="5.3984375" bestFit="1" customWidth="1"/>
    <col min="1311" max="1311" width="7.59765625" customWidth="1"/>
    <col min="1312" max="1312" width="5.3984375" customWidth="1"/>
    <col min="1313" max="1313" width="7.59765625" customWidth="1"/>
    <col min="1314" max="1314" width="5.3984375" bestFit="1" customWidth="1"/>
    <col min="1316" max="1317" width="5.3984375" bestFit="1" customWidth="1"/>
    <col min="1318" max="1318" width="2.09765625" bestFit="1" customWidth="1"/>
    <col min="1469" max="1469" width="4.3984375" customWidth="1"/>
    <col min="1470" max="1470" width="30.5" customWidth="1"/>
    <col min="1473" max="1473" width="10.69921875" customWidth="1"/>
    <col min="1474" max="1474" width="5.19921875" customWidth="1"/>
    <col min="1475" max="1475" width="7.59765625" customWidth="1"/>
    <col min="1476" max="1476" width="5.3984375" customWidth="1"/>
    <col min="1477" max="1477" width="7.59765625" customWidth="1"/>
    <col min="1478" max="1478" width="6" bestFit="1" customWidth="1"/>
    <col min="1479" max="1479" width="7.59765625" customWidth="1"/>
    <col min="1480" max="1480" width="5.3984375" customWidth="1"/>
    <col min="1481" max="1481" width="7.59765625" customWidth="1"/>
    <col min="1482" max="1482" width="5.3984375" bestFit="1" customWidth="1"/>
    <col min="1483" max="1483" width="7.59765625" customWidth="1"/>
    <col min="1484" max="1484" width="5.3984375" customWidth="1"/>
    <col min="1485" max="1485" width="7.59765625" customWidth="1"/>
    <col min="1486" max="1486" width="5.3984375" bestFit="1" customWidth="1"/>
    <col min="1487" max="1487" width="7.59765625" customWidth="1"/>
    <col min="1488" max="1488" width="5.3984375" customWidth="1"/>
    <col min="1489" max="1489" width="7.59765625" customWidth="1"/>
    <col min="1490" max="1490" width="5.3984375" bestFit="1" customWidth="1"/>
    <col min="1491" max="1491" width="7.59765625" customWidth="1"/>
    <col min="1492" max="1492" width="5.3984375" customWidth="1"/>
    <col min="1493" max="1493" width="7.59765625" customWidth="1"/>
    <col min="1494" max="1494" width="5.3984375" bestFit="1" customWidth="1"/>
    <col min="1495" max="1495" width="7.59765625" customWidth="1"/>
    <col min="1496" max="1496" width="5.3984375" customWidth="1"/>
    <col min="1497" max="1497" width="7.59765625" customWidth="1"/>
    <col min="1498" max="1498" width="5.3984375" bestFit="1" customWidth="1"/>
    <col min="1499" max="1499" width="7.59765625" customWidth="1"/>
    <col min="1500" max="1500" width="5.3984375" customWidth="1"/>
    <col min="1501" max="1501" width="7.59765625" customWidth="1"/>
    <col min="1502" max="1502" width="5.3984375" bestFit="1" customWidth="1"/>
    <col min="1503" max="1503" width="7.59765625" customWidth="1"/>
    <col min="1504" max="1504" width="5.3984375" customWidth="1"/>
    <col min="1505" max="1505" width="7.59765625" customWidth="1"/>
    <col min="1506" max="1506" width="5.3984375" bestFit="1" customWidth="1"/>
    <col min="1507" max="1507" width="7.59765625" customWidth="1"/>
    <col min="1508" max="1508" width="5.3984375" customWidth="1"/>
    <col min="1509" max="1509" width="7.59765625" customWidth="1"/>
    <col min="1510" max="1510" width="5.3984375" bestFit="1" customWidth="1"/>
    <col min="1511" max="1511" width="7.59765625" customWidth="1"/>
    <col min="1512" max="1512" width="5.3984375" customWidth="1"/>
    <col min="1513" max="1513" width="7.59765625" customWidth="1"/>
    <col min="1514" max="1514" width="5.3984375" bestFit="1" customWidth="1"/>
    <col min="1515" max="1515" width="7.59765625" customWidth="1"/>
    <col min="1516" max="1516" width="5.3984375" customWidth="1"/>
    <col min="1517" max="1517" width="7.59765625" customWidth="1"/>
    <col min="1518" max="1518" width="5.3984375" bestFit="1" customWidth="1"/>
    <col min="1519" max="1519" width="7.59765625" customWidth="1"/>
    <col min="1520" max="1520" width="5.3984375" customWidth="1"/>
    <col min="1521" max="1521" width="7.59765625" customWidth="1"/>
    <col min="1522" max="1522" width="5.3984375" bestFit="1" customWidth="1"/>
    <col min="1523" max="1523" width="7.59765625" customWidth="1"/>
    <col min="1524" max="1524" width="5.3984375" customWidth="1"/>
    <col min="1525" max="1525" width="7.59765625" customWidth="1"/>
    <col min="1526" max="1526" width="5.3984375" bestFit="1" customWidth="1"/>
    <col min="1527" max="1527" width="7.59765625" customWidth="1"/>
    <col min="1528" max="1528" width="5.3984375" customWidth="1"/>
    <col min="1529" max="1529" width="7.59765625" customWidth="1"/>
    <col min="1530" max="1530" width="5.3984375" bestFit="1" customWidth="1"/>
    <col min="1531" max="1531" width="7.59765625" customWidth="1"/>
    <col min="1532" max="1532" width="5.3984375" customWidth="1"/>
    <col min="1533" max="1533" width="7.59765625" customWidth="1"/>
    <col min="1534" max="1534" width="5.3984375" bestFit="1" customWidth="1"/>
    <col min="1535" max="1535" width="7.59765625" customWidth="1"/>
    <col min="1536" max="1536" width="5.3984375" customWidth="1"/>
    <col min="1537" max="1537" width="7.59765625" customWidth="1"/>
    <col min="1538" max="1538" width="5.3984375" bestFit="1" customWidth="1"/>
    <col min="1539" max="1539" width="7.59765625" customWidth="1"/>
    <col min="1540" max="1540" width="5.3984375" customWidth="1"/>
    <col min="1541" max="1541" width="7.59765625" customWidth="1"/>
    <col min="1542" max="1542" width="5.3984375" bestFit="1" customWidth="1"/>
    <col min="1543" max="1543" width="7.59765625" customWidth="1"/>
    <col min="1544" max="1544" width="5.3984375" customWidth="1"/>
    <col min="1545" max="1545" width="7.59765625" customWidth="1"/>
    <col min="1546" max="1546" width="5.3984375" bestFit="1" customWidth="1"/>
    <col min="1547" max="1547" width="7.59765625" customWidth="1"/>
    <col min="1548" max="1548" width="5.3984375" customWidth="1"/>
    <col min="1549" max="1549" width="7.59765625" customWidth="1"/>
    <col min="1550" max="1550" width="5.3984375" bestFit="1" customWidth="1"/>
    <col min="1551" max="1551" width="7.59765625" customWidth="1"/>
    <col min="1552" max="1552" width="5.3984375" customWidth="1"/>
    <col min="1553" max="1553" width="7.59765625" customWidth="1"/>
    <col min="1554" max="1554" width="5.3984375" bestFit="1" customWidth="1"/>
    <col min="1555" max="1555" width="7.59765625" customWidth="1"/>
    <col min="1556" max="1556" width="5.3984375" customWidth="1"/>
    <col min="1557" max="1557" width="7.59765625" customWidth="1"/>
    <col min="1558" max="1558" width="5.3984375" bestFit="1" customWidth="1"/>
    <col min="1559" max="1559" width="7.59765625" customWidth="1"/>
    <col min="1560" max="1560" width="5.3984375" customWidth="1"/>
    <col min="1561" max="1561" width="7.59765625" customWidth="1"/>
    <col min="1562" max="1562" width="5.3984375" bestFit="1" customWidth="1"/>
    <col min="1563" max="1563" width="7.59765625" customWidth="1"/>
    <col min="1564" max="1564" width="5.3984375" customWidth="1"/>
    <col min="1565" max="1565" width="7.59765625" customWidth="1"/>
    <col min="1566" max="1566" width="5.3984375" bestFit="1" customWidth="1"/>
    <col min="1567" max="1567" width="7.59765625" customWidth="1"/>
    <col min="1568" max="1568" width="5.3984375" customWidth="1"/>
    <col min="1569" max="1569" width="7.59765625" customWidth="1"/>
    <col min="1570" max="1570" width="5.3984375" bestFit="1" customWidth="1"/>
    <col min="1572" max="1573" width="5.3984375" bestFit="1" customWidth="1"/>
    <col min="1574" max="1574" width="2.09765625" bestFit="1" customWidth="1"/>
    <col min="1725" max="1725" width="4.3984375" customWidth="1"/>
    <col min="1726" max="1726" width="30.5" customWidth="1"/>
    <col min="1729" max="1729" width="10.69921875" customWidth="1"/>
    <col min="1730" max="1730" width="5.19921875" customWidth="1"/>
    <col min="1731" max="1731" width="7.59765625" customWidth="1"/>
    <col min="1732" max="1732" width="5.3984375" customWidth="1"/>
    <col min="1733" max="1733" width="7.59765625" customWidth="1"/>
    <col min="1734" max="1734" width="6" bestFit="1" customWidth="1"/>
    <col min="1735" max="1735" width="7.59765625" customWidth="1"/>
    <col min="1736" max="1736" width="5.3984375" customWidth="1"/>
    <col min="1737" max="1737" width="7.59765625" customWidth="1"/>
    <col min="1738" max="1738" width="5.3984375" bestFit="1" customWidth="1"/>
    <col min="1739" max="1739" width="7.59765625" customWidth="1"/>
    <col min="1740" max="1740" width="5.3984375" customWidth="1"/>
    <col min="1741" max="1741" width="7.59765625" customWidth="1"/>
    <col min="1742" max="1742" width="5.3984375" bestFit="1" customWidth="1"/>
    <col min="1743" max="1743" width="7.59765625" customWidth="1"/>
    <col min="1744" max="1744" width="5.3984375" customWidth="1"/>
    <col min="1745" max="1745" width="7.59765625" customWidth="1"/>
    <col min="1746" max="1746" width="5.3984375" bestFit="1" customWidth="1"/>
    <col min="1747" max="1747" width="7.59765625" customWidth="1"/>
    <col min="1748" max="1748" width="5.3984375" customWidth="1"/>
    <col min="1749" max="1749" width="7.59765625" customWidth="1"/>
    <col min="1750" max="1750" width="5.3984375" bestFit="1" customWidth="1"/>
    <col min="1751" max="1751" width="7.59765625" customWidth="1"/>
    <col min="1752" max="1752" width="5.3984375" customWidth="1"/>
    <col min="1753" max="1753" width="7.59765625" customWidth="1"/>
    <col min="1754" max="1754" width="5.3984375" bestFit="1" customWidth="1"/>
    <col min="1755" max="1755" width="7.59765625" customWidth="1"/>
    <col min="1756" max="1756" width="5.3984375" customWidth="1"/>
    <col min="1757" max="1757" width="7.59765625" customWidth="1"/>
    <col min="1758" max="1758" width="5.3984375" bestFit="1" customWidth="1"/>
    <col min="1759" max="1759" width="7.59765625" customWidth="1"/>
    <col min="1760" max="1760" width="5.3984375" customWidth="1"/>
    <col min="1761" max="1761" width="7.59765625" customWidth="1"/>
    <col min="1762" max="1762" width="5.3984375" bestFit="1" customWidth="1"/>
    <col min="1763" max="1763" width="7.59765625" customWidth="1"/>
    <col min="1764" max="1764" width="5.3984375" customWidth="1"/>
    <col min="1765" max="1765" width="7.59765625" customWidth="1"/>
    <col min="1766" max="1766" width="5.3984375" bestFit="1" customWidth="1"/>
    <col min="1767" max="1767" width="7.59765625" customWidth="1"/>
    <col min="1768" max="1768" width="5.3984375" customWidth="1"/>
    <col min="1769" max="1769" width="7.59765625" customWidth="1"/>
    <col min="1770" max="1770" width="5.3984375" bestFit="1" customWidth="1"/>
    <col min="1771" max="1771" width="7.59765625" customWidth="1"/>
    <col min="1772" max="1772" width="5.3984375" customWidth="1"/>
    <col min="1773" max="1773" width="7.59765625" customWidth="1"/>
    <col min="1774" max="1774" width="5.3984375" bestFit="1" customWidth="1"/>
    <col min="1775" max="1775" width="7.59765625" customWidth="1"/>
    <col min="1776" max="1776" width="5.3984375" customWidth="1"/>
    <col min="1777" max="1777" width="7.59765625" customWidth="1"/>
    <col min="1778" max="1778" width="5.3984375" bestFit="1" customWidth="1"/>
    <col min="1779" max="1779" width="7.59765625" customWidth="1"/>
    <col min="1780" max="1780" width="5.3984375" customWidth="1"/>
    <col min="1781" max="1781" width="7.59765625" customWidth="1"/>
    <col min="1782" max="1782" width="5.3984375" bestFit="1" customWidth="1"/>
    <col min="1783" max="1783" width="7.59765625" customWidth="1"/>
    <col min="1784" max="1784" width="5.3984375" customWidth="1"/>
    <col min="1785" max="1785" width="7.59765625" customWidth="1"/>
    <col min="1786" max="1786" width="5.3984375" bestFit="1" customWidth="1"/>
    <col min="1787" max="1787" width="7.59765625" customWidth="1"/>
    <col min="1788" max="1788" width="5.3984375" customWidth="1"/>
    <col min="1789" max="1789" width="7.59765625" customWidth="1"/>
    <col min="1790" max="1790" width="5.3984375" bestFit="1" customWidth="1"/>
    <col min="1791" max="1791" width="7.59765625" customWidth="1"/>
    <col min="1792" max="1792" width="5.3984375" customWidth="1"/>
    <col min="1793" max="1793" width="7.59765625" customWidth="1"/>
    <col min="1794" max="1794" width="5.3984375" bestFit="1" customWidth="1"/>
    <col min="1795" max="1795" width="7.59765625" customWidth="1"/>
    <col min="1796" max="1796" width="5.3984375" customWidth="1"/>
    <col min="1797" max="1797" width="7.59765625" customWidth="1"/>
    <col min="1798" max="1798" width="5.3984375" bestFit="1" customWidth="1"/>
    <col min="1799" max="1799" width="7.59765625" customWidth="1"/>
    <col min="1800" max="1800" width="5.3984375" customWidth="1"/>
    <col min="1801" max="1801" width="7.59765625" customWidth="1"/>
    <col min="1802" max="1802" width="5.3984375" bestFit="1" customWidth="1"/>
    <col min="1803" max="1803" width="7.59765625" customWidth="1"/>
    <col min="1804" max="1804" width="5.3984375" customWidth="1"/>
    <col min="1805" max="1805" width="7.59765625" customWidth="1"/>
    <col min="1806" max="1806" width="5.3984375" bestFit="1" customWidth="1"/>
    <col min="1807" max="1807" width="7.59765625" customWidth="1"/>
    <col min="1808" max="1808" width="5.3984375" customWidth="1"/>
    <col min="1809" max="1809" width="7.59765625" customWidth="1"/>
    <col min="1810" max="1810" width="5.3984375" bestFit="1" customWidth="1"/>
    <col min="1811" max="1811" width="7.59765625" customWidth="1"/>
    <col min="1812" max="1812" width="5.3984375" customWidth="1"/>
    <col min="1813" max="1813" width="7.59765625" customWidth="1"/>
    <col min="1814" max="1814" width="5.3984375" bestFit="1" customWidth="1"/>
    <col min="1815" max="1815" width="7.59765625" customWidth="1"/>
    <col min="1816" max="1816" width="5.3984375" customWidth="1"/>
    <col min="1817" max="1817" width="7.59765625" customWidth="1"/>
    <col min="1818" max="1818" width="5.3984375" bestFit="1" customWidth="1"/>
    <col min="1819" max="1819" width="7.59765625" customWidth="1"/>
    <col min="1820" max="1820" width="5.3984375" customWidth="1"/>
    <col min="1821" max="1821" width="7.59765625" customWidth="1"/>
    <col min="1822" max="1822" width="5.3984375" bestFit="1" customWidth="1"/>
    <col min="1823" max="1823" width="7.59765625" customWidth="1"/>
    <col min="1824" max="1824" width="5.3984375" customWidth="1"/>
    <col min="1825" max="1825" width="7.59765625" customWidth="1"/>
    <col min="1826" max="1826" width="5.3984375" bestFit="1" customWidth="1"/>
    <col min="1828" max="1829" width="5.3984375" bestFit="1" customWidth="1"/>
    <col min="1830" max="1830" width="2.09765625" bestFit="1" customWidth="1"/>
    <col min="1981" max="1981" width="4.3984375" customWidth="1"/>
    <col min="1982" max="1982" width="30.5" customWidth="1"/>
    <col min="1985" max="1985" width="10.69921875" customWidth="1"/>
    <col min="1986" max="1986" width="5.19921875" customWidth="1"/>
    <col min="1987" max="1987" width="7.59765625" customWidth="1"/>
    <col min="1988" max="1988" width="5.3984375" customWidth="1"/>
    <col min="1989" max="1989" width="7.59765625" customWidth="1"/>
    <col min="1990" max="1990" width="6" bestFit="1" customWidth="1"/>
    <col min="1991" max="1991" width="7.59765625" customWidth="1"/>
    <col min="1992" max="1992" width="5.3984375" customWidth="1"/>
    <col min="1993" max="1993" width="7.59765625" customWidth="1"/>
    <col min="1994" max="1994" width="5.3984375" bestFit="1" customWidth="1"/>
    <col min="1995" max="1995" width="7.59765625" customWidth="1"/>
    <col min="1996" max="1996" width="5.3984375" customWidth="1"/>
    <col min="1997" max="1997" width="7.59765625" customWidth="1"/>
    <col min="1998" max="1998" width="5.3984375" bestFit="1" customWidth="1"/>
    <col min="1999" max="1999" width="7.59765625" customWidth="1"/>
    <col min="2000" max="2000" width="5.3984375" customWidth="1"/>
    <col min="2001" max="2001" width="7.59765625" customWidth="1"/>
    <col min="2002" max="2002" width="5.3984375" bestFit="1" customWidth="1"/>
    <col min="2003" max="2003" width="7.59765625" customWidth="1"/>
    <col min="2004" max="2004" width="5.3984375" customWidth="1"/>
    <col min="2005" max="2005" width="7.59765625" customWidth="1"/>
    <col min="2006" max="2006" width="5.3984375" bestFit="1" customWidth="1"/>
    <col min="2007" max="2007" width="7.59765625" customWidth="1"/>
    <col min="2008" max="2008" width="5.3984375" customWidth="1"/>
    <col min="2009" max="2009" width="7.59765625" customWidth="1"/>
    <col min="2010" max="2010" width="5.3984375" bestFit="1" customWidth="1"/>
    <col min="2011" max="2011" width="7.59765625" customWidth="1"/>
    <col min="2012" max="2012" width="5.3984375" customWidth="1"/>
    <col min="2013" max="2013" width="7.59765625" customWidth="1"/>
    <col min="2014" max="2014" width="5.3984375" bestFit="1" customWidth="1"/>
    <col min="2015" max="2015" width="7.59765625" customWidth="1"/>
    <col min="2016" max="2016" width="5.3984375" customWidth="1"/>
    <col min="2017" max="2017" width="7.59765625" customWidth="1"/>
    <col min="2018" max="2018" width="5.3984375" bestFit="1" customWidth="1"/>
    <col min="2019" max="2019" width="7.59765625" customWidth="1"/>
    <col min="2020" max="2020" width="5.3984375" customWidth="1"/>
    <col min="2021" max="2021" width="7.59765625" customWidth="1"/>
    <col min="2022" max="2022" width="5.3984375" bestFit="1" customWidth="1"/>
    <col min="2023" max="2023" width="7.59765625" customWidth="1"/>
    <col min="2024" max="2024" width="5.3984375" customWidth="1"/>
    <col min="2025" max="2025" width="7.59765625" customWidth="1"/>
    <col min="2026" max="2026" width="5.3984375" bestFit="1" customWidth="1"/>
    <col min="2027" max="2027" width="7.59765625" customWidth="1"/>
    <col min="2028" max="2028" width="5.3984375" customWidth="1"/>
    <col min="2029" max="2029" width="7.59765625" customWidth="1"/>
    <col min="2030" max="2030" width="5.3984375" bestFit="1" customWidth="1"/>
    <col min="2031" max="2031" width="7.59765625" customWidth="1"/>
    <col min="2032" max="2032" width="5.3984375" customWidth="1"/>
    <col min="2033" max="2033" width="7.59765625" customWidth="1"/>
    <col min="2034" max="2034" width="5.3984375" bestFit="1" customWidth="1"/>
    <col min="2035" max="2035" width="7.59765625" customWidth="1"/>
    <col min="2036" max="2036" width="5.3984375" customWidth="1"/>
    <col min="2037" max="2037" width="7.59765625" customWidth="1"/>
    <col min="2038" max="2038" width="5.3984375" bestFit="1" customWidth="1"/>
    <col min="2039" max="2039" width="7.59765625" customWidth="1"/>
    <col min="2040" max="2040" width="5.3984375" customWidth="1"/>
    <col min="2041" max="2041" width="7.59765625" customWidth="1"/>
    <col min="2042" max="2042" width="5.3984375" bestFit="1" customWidth="1"/>
    <col min="2043" max="2043" width="7.59765625" customWidth="1"/>
    <col min="2044" max="2044" width="5.3984375" customWidth="1"/>
    <col min="2045" max="2045" width="7.59765625" customWidth="1"/>
    <col min="2046" max="2046" width="5.3984375" bestFit="1" customWidth="1"/>
    <col min="2047" max="2047" width="7.59765625" customWidth="1"/>
    <col min="2048" max="2048" width="5.3984375" customWidth="1"/>
    <col min="2049" max="2049" width="7.59765625" customWidth="1"/>
    <col min="2050" max="2050" width="5.3984375" bestFit="1" customWidth="1"/>
    <col min="2051" max="2051" width="7.59765625" customWidth="1"/>
    <col min="2052" max="2052" width="5.3984375" customWidth="1"/>
    <col min="2053" max="2053" width="7.59765625" customWidth="1"/>
    <col min="2054" max="2054" width="5.3984375" bestFit="1" customWidth="1"/>
    <col min="2055" max="2055" width="7.59765625" customWidth="1"/>
    <col min="2056" max="2056" width="5.3984375" customWidth="1"/>
    <col min="2057" max="2057" width="7.59765625" customWidth="1"/>
    <col min="2058" max="2058" width="5.3984375" bestFit="1" customWidth="1"/>
    <col min="2059" max="2059" width="7.59765625" customWidth="1"/>
    <col min="2060" max="2060" width="5.3984375" customWidth="1"/>
    <col min="2061" max="2061" width="7.59765625" customWidth="1"/>
    <col min="2062" max="2062" width="5.3984375" bestFit="1" customWidth="1"/>
    <col min="2063" max="2063" width="7.59765625" customWidth="1"/>
    <col min="2064" max="2064" width="5.3984375" customWidth="1"/>
    <col min="2065" max="2065" width="7.59765625" customWidth="1"/>
    <col min="2066" max="2066" width="5.3984375" bestFit="1" customWidth="1"/>
    <col min="2067" max="2067" width="7.59765625" customWidth="1"/>
    <col min="2068" max="2068" width="5.3984375" customWidth="1"/>
    <col min="2069" max="2069" width="7.59765625" customWidth="1"/>
    <col min="2070" max="2070" width="5.3984375" bestFit="1" customWidth="1"/>
    <col min="2071" max="2071" width="7.59765625" customWidth="1"/>
    <col min="2072" max="2072" width="5.3984375" customWidth="1"/>
    <col min="2073" max="2073" width="7.59765625" customWidth="1"/>
    <col min="2074" max="2074" width="5.3984375" bestFit="1" customWidth="1"/>
    <col min="2075" max="2075" width="7.59765625" customWidth="1"/>
    <col min="2076" max="2076" width="5.3984375" customWidth="1"/>
    <col min="2077" max="2077" width="7.59765625" customWidth="1"/>
    <col min="2078" max="2078" width="5.3984375" bestFit="1" customWidth="1"/>
    <col min="2079" max="2079" width="7.59765625" customWidth="1"/>
    <col min="2080" max="2080" width="5.3984375" customWidth="1"/>
    <col min="2081" max="2081" width="7.59765625" customWidth="1"/>
    <col min="2082" max="2082" width="5.3984375" bestFit="1" customWidth="1"/>
    <col min="2084" max="2085" width="5.3984375" bestFit="1" customWidth="1"/>
    <col min="2086" max="2086" width="2.09765625" bestFit="1" customWidth="1"/>
    <col min="2237" max="2237" width="4.3984375" customWidth="1"/>
    <col min="2238" max="2238" width="30.5" customWidth="1"/>
    <col min="2241" max="2241" width="10.69921875" customWidth="1"/>
    <col min="2242" max="2242" width="5.19921875" customWidth="1"/>
    <col min="2243" max="2243" width="7.59765625" customWidth="1"/>
    <col min="2244" max="2244" width="5.3984375" customWidth="1"/>
    <col min="2245" max="2245" width="7.59765625" customWidth="1"/>
    <col min="2246" max="2246" width="6" bestFit="1" customWidth="1"/>
    <col min="2247" max="2247" width="7.59765625" customWidth="1"/>
    <col min="2248" max="2248" width="5.3984375" customWidth="1"/>
    <col min="2249" max="2249" width="7.59765625" customWidth="1"/>
    <col min="2250" max="2250" width="5.3984375" bestFit="1" customWidth="1"/>
    <col min="2251" max="2251" width="7.59765625" customWidth="1"/>
    <col min="2252" max="2252" width="5.3984375" customWidth="1"/>
    <col min="2253" max="2253" width="7.59765625" customWidth="1"/>
    <col min="2254" max="2254" width="5.3984375" bestFit="1" customWidth="1"/>
    <col min="2255" max="2255" width="7.59765625" customWidth="1"/>
    <col min="2256" max="2256" width="5.3984375" customWidth="1"/>
    <col min="2257" max="2257" width="7.59765625" customWidth="1"/>
    <col min="2258" max="2258" width="5.3984375" bestFit="1" customWidth="1"/>
    <col min="2259" max="2259" width="7.59765625" customWidth="1"/>
    <col min="2260" max="2260" width="5.3984375" customWidth="1"/>
    <col min="2261" max="2261" width="7.59765625" customWidth="1"/>
    <col min="2262" max="2262" width="5.3984375" bestFit="1" customWidth="1"/>
    <col min="2263" max="2263" width="7.59765625" customWidth="1"/>
    <col min="2264" max="2264" width="5.3984375" customWidth="1"/>
    <col min="2265" max="2265" width="7.59765625" customWidth="1"/>
    <col min="2266" max="2266" width="5.3984375" bestFit="1" customWidth="1"/>
    <col min="2267" max="2267" width="7.59765625" customWidth="1"/>
    <col min="2268" max="2268" width="5.3984375" customWidth="1"/>
    <col min="2269" max="2269" width="7.59765625" customWidth="1"/>
    <col min="2270" max="2270" width="5.3984375" bestFit="1" customWidth="1"/>
    <col min="2271" max="2271" width="7.59765625" customWidth="1"/>
    <col min="2272" max="2272" width="5.3984375" customWidth="1"/>
    <col min="2273" max="2273" width="7.59765625" customWidth="1"/>
    <col min="2274" max="2274" width="5.3984375" bestFit="1" customWidth="1"/>
    <col min="2275" max="2275" width="7.59765625" customWidth="1"/>
    <col min="2276" max="2276" width="5.3984375" customWidth="1"/>
    <col min="2277" max="2277" width="7.59765625" customWidth="1"/>
    <col min="2278" max="2278" width="5.3984375" bestFit="1" customWidth="1"/>
    <col min="2279" max="2279" width="7.59765625" customWidth="1"/>
    <col min="2280" max="2280" width="5.3984375" customWidth="1"/>
    <col min="2281" max="2281" width="7.59765625" customWidth="1"/>
    <col min="2282" max="2282" width="5.3984375" bestFit="1" customWidth="1"/>
    <col min="2283" max="2283" width="7.59765625" customWidth="1"/>
    <col min="2284" max="2284" width="5.3984375" customWidth="1"/>
    <col min="2285" max="2285" width="7.59765625" customWidth="1"/>
    <col min="2286" max="2286" width="5.3984375" bestFit="1" customWidth="1"/>
    <col min="2287" max="2287" width="7.59765625" customWidth="1"/>
    <col min="2288" max="2288" width="5.3984375" customWidth="1"/>
    <col min="2289" max="2289" width="7.59765625" customWidth="1"/>
    <col min="2290" max="2290" width="5.3984375" bestFit="1" customWidth="1"/>
    <col min="2291" max="2291" width="7.59765625" customWidth="1"/>
    <col min="2292" max="2292" width="5.3984375" customWidth="1"/>
    <col min="2293" max="2293" width="7.59765625" customWidth="1"/>
    <col min="2294" max="2294" width="5.3984375" bestFit="1" customWidth="1"/>
    <col min="2295" max="2295" width="7.59765625" customWidth="1"/>
    <col min="2296" max="2296" width="5.3984375" customWidth="1"/>
    <col min="2297" max="2297" width="7.59765625" customWidth="1"/>
    <col min="2298" max="2298" width="5.3984375" bestFit="1" customWidth="1"/>
    <col min="2299" max="2299" width="7.59765625" customWidth="1"/>
    <col min="2300" max="2300" width="5.3984375" customWidth="1"/>
    <col min="2301" max="2301" width="7.59765625" customWidth="1"/>
    <col min="2302" max="2302" width="5.3984375" bestFit="1" customWidth="1"/>
    <col min="2303" max="2303" width="7.59765625" customWidth="1"/>
    <col min="2304" max="2304" width="5.3984375" customWidth="1"/>
    <col min="2305" max="2305" width="7.59765625" customWidth="1"/>
    <col min="2306" max="2306" width="5.3984375" bestFit="1" customWidth="1"/>
    <col min="2307" max="2307" width="7.59765625" customWidth="1"/>
    <col min="2308" max="2308" width="5.3984375" customWidth="1"/>
    <col min="2309" max="2309" width="7.59765625" customWidth="1"/>
    <col min="2310" max="2310" width="5.3984375" bestFit="1" customWidth="1"/>
    <col min="2311" max="2311" width="7.59765625" customWidth="1"/>
    <col min="2312" max="2312" width="5.3984375" customWidth="1"/>
    <col min="2313" max="2313" width="7.59765625" customWidth="1"/>
    <col min="2314" max="2314" width="5.3984375" bestFit="1" customWidth="1"/>
    <col min="2315" max="2315" width="7.59765625" customWidth="1"/>
    <col min="2316" max="2316" width="5.3984375" customWidth="1"/>
    <col min="2317" max="2317" width="7.59765625" customWidth="1"/>
    <col min="2318" max="2318" width="5.3984375" bestFit="1" customWidth="1"/>
    <col min="2319" max="2319" width="7.59765625" customWidth="1"/>
    <col min="2320" max="2320" width="5.3984375" customWidth="1"/>
    <col min="2321" max="2321" width="7.59765625" customWidth="1"/>
    <col min="2322" max="2322" width="5.3984375" bestFit="1" customWidth="1"/>
    <col min="2323" max="2323" width="7.59765625" customWidth="1"/>
    <col min="2324" max="2324" width="5.3984375" customWidth="1"/>
    <col min="2325" max="2325" width="7.59765625" customWidth="1"/>
    <col min="2326" max="2326" width="5.3984375" bestFit="1" customWidth="1"/>
    <col min="2327" max="2327" width="7.59765625" customWidth="1"/>
    <col min="2328" max="2328" width="5.3984375" customWidth="1"/>
    <col min="2329" max="2329" width="7.59765625" customWidth="1"/>
    <col min="2330" max="2330" width="5.3984375" bestFit="1" customWidth="1"/>
    <col min="2331" max="2331" width="7.59765625" customWidth="1"/>
    <col min="2332" max="2332" width="5.3984375" customWidth="1"/>
    <col min="2333" max="2333" width="7.59765625" customWidth="1"/>
    <col min="2334" max="2334" width="5.3984375" bestFit="1" customWidth="1"/>
    <col min="2335" max="2335" width="7.59765625" customWidth="1"/>
    <col min="2336" max="2336" width="5.3984375" customWidth="1"/>
    <col min="2337" max="2337" width="7.59765625" customWidth="1"/>
    <col min="2338" max="2338" width="5.3984375" bestFit="1" customWidth="1"/>
    <col min="2340" max="2341" width="5.3984375" bestFit="1" customWidth="1"/>
    <col min="2342" max="2342" width="2.09765625" bestFit="1" customWidth="1"/>
    <col min="2493" max="2493" width="4.3984375" customWidth="1"/>
    <col min="2494" max="2494" width="30.5" customWidth="1"/>
    <col min="2497" max="2497" width="10.69921875" customWidth="1"/>
    <col min="2498" max="2498" width="5.19921875" customWidth="1"/>
    <col min="2499" max="2499" width="7.59765625" customWidth="1"/>
    <col min="2500" max="2500" width="5.3984375" customWidth="1"/>
    <col min="2501" max="2501" width="7.59765625" customWidth="1"/>
    <col min="2502" max="2502" width="6" bestFit="1" customWidth="1"/>
    <col min="2503" max="2503" width="7.59765625" customWidth="1"/>
    <col min="2504" max="2504" width="5.3984375" customWidth="1"/>
    <col min="2505" max="2505" width="7.59765625" customWidth="1"/>
    <col min="2506" max="2506" width="5.3984375" bestFit="1" customWidth="1"/>
    <col min="2507" max="2507" width="7.59765625" customWidth="1"/>
    <col min="2508" max="2508" width="5.3984375" customWidth="1"/>
    <col min="2509" max="2509" width="7.59765625" customWidth="1"/>
    <col min="2510" max="2510" width="5.3984375" bestFit="1" customWidth="1"/>
    <col min="2511" max="2511" width="7.59765625" customWidth="1"/>
    <col min="2512" max="2512" width="5.3984375" customWidth="1"/>
    <col min="2513" max="2513" width="7.59765625" customWidth="1"/>
    <col min="2514" max="2514" width="5.3984375" bestFit="1" customWidth="1"/>
    <col min="2515" max="2515" width="7.59765625" customWidth="1"/>
    <col min="2516" max="2516" width="5.3984375" customWidth="1"/>
    <col min="2517" max="2517" width="7.59765625" customWidth="1"/>
    <col min="2518" max="2518" width="5.3984375" bestFit="1" customWidth="1"/>
    <col min="2519" max="2519" width="7.59765625" customWidth="1"/>
    <col min="2520" max="2520" width="5.3984375" customWidth="1"/>
    <col min="2521" max="2521" width="7.59765625" customWidth="1"/>
    <col min="2522" max="2522" width="5.3984375" bestFit="1" customWidth="1"/>
    <col min="2523" max="2523" width="7.59765625" customWidth="1"/>
    <col min="2524" max="2524" width="5.3984375" customWidth="1"/>
    <col min="2525" max="2525" width="7.59765625" customWidth="1"/>
    <col min="2526" max="2526" width="5.3984375" bestFit="1" customWidth="1"/>
    <col min="2527" max="2527" width="7.59765625" customWidth="1"/>
    <col min="2528" max="2528" width="5.3984375" customWidth="1"/>
    <col min="2529" max="2529" width="7.59765625" customWidth="1"/>
    <col min="2530" max="2530" width="5.3984375" bestFit="1" customWidth="1"/>
    <col min="2531" max="2531" width="7.59765625" customWidth="1"/>
    <col min="2532" max="2532" width="5.3984375" customWidth="1"/>
    <col min="2533" max="2533" width="7.59765625" customWidth="1"/>
    <col min="2534" max="2534" width="5.3984375" bestFit="1" customWidth="1"/>
    <col min="2535" max="2535" width="7.59765625" customWidth="1"/>
    <col min="2536" max="2536" width="5.3984375" customWidth="1"/>
    <col min="2537" max="2537" width="7.59765625" customWidth="1"/>
    <col min="2538" max="2538" width="5.3984375" bestFit="1" customWidth="1"/>
    <col min="2539" max="2539" width="7.59765625" customWidth="1"/>
    <col min="2540" max="2540" width="5.3984375" customWidth="1"/>
    <col min="2541" max="2541" width="7.59765625" customWidth="1"/>
    <col min="2542" max="2542" width="5.3984375" bestFit="1" customWidth="1"/>
    <col min="2543" max="2543" width="7.59765625" customWidth="1"/>
    <col min="2544" max="2544" width="5.3984375" customWidth="1"/>
    <col min="2545" max="2545" width="7.59765625" customWidth="1"/>
    <col min="2546" max="2546" width="5.3984375" bestFit="1" customWidth="1"/>
    <col min="2547" max="2547" width="7.59765625" customWidth="1"/>
    <col min="2548" max="2548" width="5.3984375" customWidth="1"/>
    <col min="2549" max="2549" width="7.59765625" customWidth="1"/>
    <col min="2550" max="2550" width="5.3984375" bestFit="1" customWidth="1"/>
    <col min="2551" max="2551" width="7.59765625" customWidth="1"/>
    <col min="2552" max="2552" width="5.3984375" customWidth="1"/>
    <col min="2553" max="2553" width="7.59765625" customWidth="1"/>
    <col min="2554" max="2554" width="5.3984375" bestFit="1" customWidth="1"/>
    <col min="2555" max="2555" width="7.59765625" customWidth="1"/>
    <col min="2556" max="2556" width="5.3984375" customWidth="1"/>
    <col min="2557" max="2557" width="7.59765625" customWidth="1"/>
    <col min="2558" max="2558" width="5.3984375" bestFit="1" customWidth="1"/>
    <col min="2559" max="2559" width="7.59765625" customWidth="1"/>
    <col min="2560" max="2560" width="5.3984375" customWidth="1"/>
    <col min="2561" max="2561" width="7.59765625" customWidth="1"/>
    <col min="2562" max="2562" width="5.3984375" bestFit="1" customWidth="1"/>
    <col min="2563" max="2563" width="7.59765625" customWidth="1"/>
    <col min="2564" max="2564" width="5.3984375" customWidth="1"/>
    <col min="2565" max="2565" width="7.59765625" customWidth="1"/>
    <col min="2566" max="2566" width="5.3984375" bestFit="1" customWidth="1"/>
    <col min="2567" max="2567" width="7.59765625" customWidth="1"/>
    <col min="2568" max="2568" width="5.3984375" customWidth="1"/>
    <col min="2569" max="2569" width="7.59765625" customWidth="1"/>
    <col min="2570" max="2570" width="5.3984375" bestFit="1" customWidth="1"/>
    <col min="2571" max="2571" width="7.59765625" customWidth="1"/>
    <col min="2572" max="2572" width="5.3984375" customWidth="1"/>
    <col min="2573" max="2573" width="7.59765625" customWidth="1"/>
    <col min="2574" max="2574" width="5.3984375" bestFit="1" customWidth="1"/>
    <col min="2575" max="2575" width="7.59765625" customWidth="1"/>
    <col min="2576" max="2576" width="5.3984375" customWidth="1"/>
    <col min="2577" max="2577" width="7.59765625" customWidth="1"/>
    <col min="2578" max="2578" width="5.3984375" bestFit="1" customWidth="1"/>
    <col min="2579" max="2579" width="7.59765625" customWidth="1"/>
    <col min="2580" max="2580" width="5.3984375" customWidth="1"/>
    <col min="2581" max="2581" width="7.59765625" customWidth="1"/>
    <col min="2582" max="2582" width="5.3984375" bestFit="1" customWidth="1"/>
    <col min="2583" max="2583" width="7.59765625" customWidth="1"/>
    <col min="2584" max="2584" width="5.3984375" customWidth="1"/>
    <col min="2585" max="2585" width="7.59765625" customWidth="1"/>
    <col min="2586" max="2586" width="5.3984375" bestFit="1" customWidth="1"/>
    <col min="2587" max="2587" width="7.59765625" customWidth="1"/>
    <col min="2588" max="2588" width="5.3984375" customWidth="1"/>
    <col min="2589" max="2589" width="7.59765625" customWidth="1"/>
    <col min="2590" max="2590" width="5.3984375" bestFit="1" customWidth="1"/>
    <col min="2591" max="2591" width="7.59765625" customWidth="1"/>
    <col min="2592" max="2592" width="5.3984375" customWidth="1"/>
    <col min="2593" max="2593" width="7.59765625" customWidth="1"/>
    <col min="2594" max="2594" width="5.3984375" bestFit="1" customWidth="1"/>
    <col min="2596" max="2597" width="5.3984375" bestFit="1" customWidth="1"/>
    <col min="2598" max="2598" width="2.09765625" bestFit="1" customWidth="1"/>
    <col min="2749" max="2749" width="4.3984375" customWidth="1"/>
    <col min="2750" max="2750" width="30.5" customWidth="1"/>
    <col min="2753" max="2753" width="10.69921875" customWidth="1"/>
    <col min="2754" max="2754" width="5.19921875" customWidth="1"/>
    <col min="2755" max="2755" width="7.59765625" customWidth="1"/>
    <col min="2756" max="2756" width="5.3984375" customWidth="1"/>
    <col min="2757" max="2757" width="7.59765625" customWidth="1"/>
    <col min="2758" max="2758" width="6" bestFit="1" customWidth="1"/>
    <col min="2759" max="2759" width="7.59765625" customWidth="1"/>
    <col min="2760" max="2760" width="5.3984375" customWidth="1"/>
    <col min="2761" max="2761" width="7.59765625" customWidth="1"/>
    <col min="2762" max="2762" width="5.3984375" bestFit="1" customWidth="1"/>
    <col min="2763" max="2763" width="7.59765625" customWidth="1"/>
    <col min="2764" max="2764" width="5.3984375" customWidth="1"/>
    <col min="2765" max="2765" width="7.59765625" customWidth="1"/>
    <col min="2766" max="2766" width="5.3984375" bestFit="1" customWidth="1"/>
    <col min="2767" max="2767" width="7.59765625" customWidth="1"/>
    <col min="2768" max="2768" width="5.3984375" customWidth="1"/>
    <col min="2769" max="2769" width="7.59765625" customWidth="1"/>
    <col min="2770" max="2770" width="5.3984375" bestFit="1" customWidth="1"/>
    <col min="2771" max="2771" width="7.59765625" customWidth="1"/>
    <col min="2772" max="2772" width="5.3984375" customWidth="1"/>
    <col min="2773" max="2773" width="7.59765625" customWidth="1"/>
    <col min="2774" max="2774" width="5.3984375" bestFit="1" customWidth="1"/>
    <col min="2775" max="2775" width="7.59765625" customWidth="1"/>
    <col min="2776" max="2776" width="5.3984375" customWidth="1"/>
    <col min="2777" max="2777" width="7.59765625" customWidth="1"/>
    <col min="2778" max="2778" width="5.3984375" bestFit="1" customWidth="1"/>
    <col min="2779" max="2779" width="7.59765625" customWidth="1"/>
    <col min="2780" max="2780" width="5.3984375" customWidth="1"/>
    <col min="2781" max="2781" width="7.59765625" customWidth="1"/>
    <col min="2782" max="2782" width="5.3984375" bestFit="1" customWidth="1"/>
    <col min="2783" max="2783" width="7.59765625" customWidth="1"/>
    <col min="2784" max="2784" width="5.3984375" customWidth="1"/>
    <col min="2785" max="2785" width="7.59765625" customWidth="1"/>
    <col min="2786" max="2786" width="5.3984375" bestFit="1" customWidth="1"/>
    <col min="2787" max="2787" width="7.59765625" customWidth="1"/>
    <col min="2788" max="2788" width="5.3984375" customWidth="1"/>
    <col min="2789" max="2789" width="7.59765625" customWidth="1"/>
    <col min="2790" max="2790" width="5.3984375" bestFit="1" customWidth="1"/>
    <col min="2791" max="2791" width="7.59765625" customWidth="1"/>
    <col min="2792" max="2792" width="5.3984375" customWidth="1"/>
    <col min="2793" max="2793" width="7.59765625" customWidth="1"/>
    <col min="2794" max="2794" width="5.3984375" bestFit="1" customWidth="1"/>
    <col min="2795" max="2795" width="7.59765625" customWidth="1"/>
    <col min="2796" max="2796" width="5.3984375" customWidth="1"/>
    <col min="2797" max="2797" width="7.59765625" customWidth="1"/>
    <col min="2798" max="2798" width="5.3984375" bestFit="1" customWidth="1"/>
    <col min="2799" max="2799" width="7.59765625" customWidth="1"/>
    <col min="2800" max="2800" width="5.3984375" customWidth="1"/>
    <col min="2801" max="2801" width="7.59765625" customWidth="1"/>
    <col min="2802" max="2802" width="5.3984375" bestFit="1" customWidth="1"/>
    <col min="2803" max="2803" width="7.59765625" customWidth="1"/>
    <col min="2804" max="2804" width="5.3984375" customWidth="1"/>
    <col min="2805" max="2805" width="7.59765625" customWidth="1"/>
    <col min="2806" max="2806" width="5.3984375" bestFit="1" customWidth="1"/>
    <col min="2807" max="2807" width="7.59765625" customWidth="1"/>
    <col min="2808" max="2808" width="5.3984375" customWidth="1"/>
    <col min="2809" max="2809" width="7.59765625" customWidth="1"/>
    <col min="2810" max="2810" width="5.3984375" bestFit="1" customWidth="1"/>
    <col min="2811" max="2811" width="7.59765625" customWidth="1"/>
    <col min="2812" max="2812" width="5.3984375" customWidth="1"/>
    <col min="2813" max="2813" width="7.59765625" customWidth="1"/>
    <col min="2814" max="2814" width="5.3984375" bestFit="1" customWidth="1"/>
    <col min="2815" max="2815" width="7.59765625" customWidth="1"/>
    <col min="2816" max="2816" width="5.3984375" customWidth="1"/>
    <col min="2817" max="2817" width="7.59765625" customWidth="1"/>
    <col min="2818" max="2818" width="5.3984375" bestFit="1" customWidth="1"/>
    <col min="2819" max="2819" width="7.59765625" customWidth="1"/>
    <col min="2820" max="2820" width="5.3984375" customWidth="1"/>
    <col min="2821" max="2821" width="7.59765625" customWidth="1"/>
    <col min="2822" max="2822" width="5.3984375" bestFit="1" customWidth="1"/>
    <col min="2823" max="2823" width="7.59765625" customWidth="1"/>
    <col min="2824" max="2824" width="5.3984375" customWidth="1"/>
    <col min="2825" max="2825" width="7.59765625" customWidth="1"/>
    <col min="2826" max="2826" width="5.3984375" bestFit="1" customWidth="1"/>
    <col min="2827" max="2827" width="7.59765625" customWidth="1"/>
    <col min="2828" max="2828" width="5.3984375" customWidth="1"/>
    <col min="2829" max="2829" width="7.59765625" customWidth="1"/>
    <col min="2830" max="2830" width="5.3984375" bestFit="1" customWidth="1"/>
    <col min="2831" max="2831" width="7.59765625" customWidth="1"/>
    <col min="2832" max="2832" width="5.3984375" customWidth="1"/>
    <col min="2833" max="2833" width="7.59765625" customWidth="1"/>
    <col min="2834" max="2834" width="5.3984375" bestFit="1" customWidth="1"/>
    <col min="2835" max="2835" width="7.59765625" customWidth="1"/>
    <col min="2836" max="2836" width="5.3984375" customWidth="1"/>
    <col min="2837" max="2837" width="7.59765625" customWidth="1"/>
    <col min="2838" max="2838" width="5.3984375" bestFit="1" customWidth="1"/>
    <col min="2839" max="2839" width="7.59765625" customWidth="1"/>
    <col min="2840" max="2840" width="5.3984375" customWidth="1"/>
    <col min="2841" max="2841" width="7.59765625" customWidth="1"/>
    <col min="2842" max="2842" width="5.3984375" bestFit="1" customWidth="1"/>
    <col min="2843" max="2843" width="7.59765625" customWidth="1"/>
    <col min="2844" max="2844" width="5.3984375" customWidth="1"/>
    <col min="2845" max="2845" width="7.59765625" customWidth="1"/>
    <col min="2846" max="2846" width="5.3984375" bestFit="1" customWidth="1"/>
    <col min="2847" max="2847" width="7.59765625" customWidth="1"/>
    <col min="2848" max="2848" width="5.3984375" customWidth="1"/>
    <col min="2849" max="2849" width="7.59765625" customWidth="1"/>
    <col min="2850" max="2850" width="5.3984375" bestFit="1" customWidth="1"/>
    <col min="2852" max="2853" width="5.3984375" bestFit="1" customWidth="1"/>
    <col min="2854" max="2854" width="2.09765625" bestFit="1" customWidth="1"/>
    <col min="3005" max="3005" width="4.3984375" customWidth="1"/>
    <col min="3006" max="3006" width="30.5" customWidth="1"/>
    <col min="3009" max="3009" width="10.69921875" customWidth="1"/>
    <col min="3010" max="3010" width="5.19921875" customWidth="1"/>
    <col min="3011" max="3011" width="7.59765625" customWidth="1"/>
    <col min="3012" max="3012" width="5.3984375" customWidth="1"/>
    <col min="3013" max="3013" width="7.59765625" customWidth="1"/>
    <col min="3014" max="3014" width="6" bestFit="1" customWidth="1"/>
    <col min="3015" max="3015" width="7.59765625" customWidth="1"/>
    <col min="3016" max="3016" width="5.3984375" customWidth="1"/>
    <col min="3017" max="3017" width="7.59765625" customWidth="1"/>
    <col min="3018" max="3018" width="5.3984375" bestFit="1" customWidth="1"/>
    <col min="3019" max="3019" width="7.59765625" customWidth="1"/>
    <col min="3020" max="3020" width="5.3984375" customWidth="1"/>
    <col min="3021" max="3021" width="7.59765625" customWidth="1"/>
    <col min="3022" max="3022" width="5.3984375" bestFit="1" customWidth="1"/>
    <col min="3023" max="3023" width="7.59765625" customWidth="1"/>
    <col min="3024" max="3024" width="5.3984375" customWidth="1"/>
    <col min="3025" max="3025" width="7.59765625" customWidth="1"/>
    <col min="3026" max="3026" width="5.3984375" bestFit="1" customWidth="1"/>
    <col min="3027" max="3027" width="7.59765625" customWidth="1"/>
    <col min="3028" max="3028" width="5.3984375" customWidth="1"/>
    <col min="3029" max="3029" width="7.59765625" customWidth="1"/>
    <col min="3030" max="3030" width="5.3984375" bestFit="1" customWidth="1"/>
    <col min="3031" max="3031" width="7.59765625" customWidth="1"/>
    <col min="3032" max="3032" width="5.3984375" customWidth="1"/>
    <col min="3033" max="3033" width="7.59765625" customWidth="1"/>
    <col min="3034" max="3034" width="5.3984375" bestFit="1" customWidth="1"/>
    <col min="3035" max="3035" width="7.59765625" customWidth="1"/>
    <col min="3036" max="3036" width="5.3984375" customWidth="1"/>
    <col min="3037" max="3037" width="7.59765625" customWidth="1"/>
    <col min="3038" max="3038" width="5.3984375" bestFit="1" customWidth="1"/>
    <col min="3039" max="3039" width="7.59765625" customWidth="1"/>
    <col min="3040" max="3040" width="5.3984375" customWidth="1"/>
    <col min="3041" max="3041" width="7.59765625" customWidth="1"/>
    <col min="3042" max="3042" width="5.3984375" bestFit="1" customWidth="1"/>
    <col min="3043" max="3043" width="7.59765625" customWidth="1"/>
    <col min="3044" max="3044" width="5.3984375" customWidth="1"/>
    <col min="3045" max="3045" width="7.59765625" customWidth="1"/>
    <col min="3046" max="3046" width="5.3984375" bestFit="1" customWidth="1"/>
    <col min="3047" max="3047" width="7.59765625" customWidth="1"/>
    <col min="3048" max="3048" width="5.3984375" customWidth="1"/>
    <col min="3049" max="3049" width="7.59765625" customWidth="1"/>
    <col min="3050" max="3050" width="5.3984375" bestFit="1" customWidth="1"/>
    <col min="3051" max="3051" width="7.59765625" customWidth="1"/>
    <col min="3052" max="3052" width="5.3984375" customWidth="1"/>
    <col min="3053" max="3053" width="7.59765625" customWidth="1"/>
    <col min="3054" max="3054" width="5.3984375" bestFit="1" customWidth="1"/>
    <col min="3055" max="3055" width="7.59765625" customWidth="1"/>
    <col min="3056" max="3056" width="5.3984375" customWidth="1"/>
    <col min="3057" max="3057" width="7.59765625" customWidth="1"/>
    <col min="3058" max="3058" width="5.3984375" bestFit="1" customWidth="1"/>
    <col min="3059" max="3059" width="7.59765625" customWidth="1"/>
    <col min="3060" max="3060" width="5.3984375" customWidth="1"/>
    <col min="3061" max="3061" width="7.59765625" customWidth="1"/>
    <col min="3062" max="3062" width="5.3984375" bestFit="1" customWidth="1"/>
    <col min="3063" max="3063" width="7.59765625" customWidth="1"/>
    <col min="3064" max="3064" width="5.3984375" customWidth="1"/>
    <col min="3065" max="3065" width="7.59765625" customWidth="1"/>
    <col min="3066" max="3066" width="5.3984375" bestFit="1" customWidth="1"/>
    <col min="3067" max="3067" width="7.59765625" customWidth="1"/>
    <col min="3068" max="3068" width="5.3984375" customWidth="1"/>
    <col min="3069" max="3069" width="7.59765625" customWidth="1"/>
    <col min="3070" max="3070" width="5.3984375" bestFit="1" customWidth="1"/>
    <col min="3071" max="3071" width="7.59765625" customWidth="1"/>
    <col min="3072" max="3072" width="5.3984375" customWidth="1"/>
    <col min="3073" max="3073" width="7.59765625" customWidth="1"/>
    <col min="3074" max="3074" width="5.3984375" bestFit="1" customWidth="1"/>
    <col min="3075" max="3075" width="7.59765625" customWidth="1"/>
    <col min="3076" max="3076" width="5.3984375" customWidth="1"/>
    <col min="3077" max="3077" width="7.59765625" customWidth="1"/>
    <col min="3078" max="3078" width="5.3984375" bestFit="1" customWidth="1"/>
    <col min="3079" max="3079" width="7.59765625" customWidth="1"/>
    <col min="3080" max="3080" width="5.3984375" customWidth="1"/>
    <col min="3081" max="3081" width="7.59765625" customWidth="1"/>
    <col min="3082" max="3082" width="5.3984375" bestFit="1" customWidth="1"/>
    <col min="3083" max="3083" width="7.59765625" customWidth="1"/>
    <col min="3084" max="3084" width="5.3984375" customWidth="1"/>
    <col min="3085" max="3085" width="7.59765625" customWidth="1"/>
    <col min="3086" max="3086" width="5.3984375" bestFit="1" customWidth="1"/>
    <col min="3087" max="3087" width="7.59765625" customWidth="1"/>
    <col min="3088" max="3088" width="5.3984375" customWidth="1"/>
    <col min="3089" max="3089" width="7.59765625" customWidth="1"/>
    <col min="3090" max="3090" width="5.3984375" bestFit="1" customWidth="1"/>
    <col min="3091" max="3091" width="7.59765625" customWidth="1"/>
    <col min="3092" max="3092" width="5.3984375" customWidth="1"/>
    <col min="3093" max="3093" width="7.59765625" customWidth="1"/>
    <col min="3094" max="3094" width="5.3984375" bestFit="1" customWidth="1"/>
    <col min="3095" max="3095" width="7.59765625" customWidth="1"/>
    <col min="3096" max="3096" width="5.3984375" customWidth="1"/>
    <col min="3097" max="3097" width="7.59765625" customWidth="1"/>
    <col min="3098" max="3098" width="5.3984375" bestFit="1" customWidth="1"/>
    <col min="3099" max="3099" width="7.59765625" customWidth="1"/>
    <col min="3100" max="3100" width="5.3984375" customWidth="1"/>
    <col min="3101" max="3101" width="7.59765625" customWidth="1"/>
    <col min="3102" max="3102" width="5.3984375" bestFit="1" customWidth="1"/>
    <col min="3103" max="3103" width="7.59765625" customWidth="1"/>
    <col min="3104" max="3104" width="5.3984375" customWidth="1"/>
    <col min="3105" max="3105" width="7.59765625" customWidth="1"/>
    <col min="3106" max="3106" width="5.3984375" bestFit="1" customWidth="1"/>
    <col min="3108" max="3109" width="5.3984375" bestFit="1" customWidth="1"/>
    <col min="3110" max="3110" width="2.09765625" bestFit="1" customWidth="1"/>
    <col min="3261" max="3261" width="4.3984375" customWidth="1"/>
    <col min="3262" max="3262" width="30.5" customWidth="1"/>
    <col min="3265" max="3265" width="10.69921875" customWidth="1"/>
    <col min="3266" max="3266" width="5.19921875" customWidth="1"/>
    <col min="3267" max="3267" width="7.59765625" customWidth="1"/>
    <col min="3268" max="3268" width="5.3984375" customWidth="1"/>
    <col min="3269" max="3269" width="7.59765625" customWidth="1"/>
    <col min="3270" max="3270" width="6" bestFit="1" customWidth="1"/>
    <col min="3271" max="3271" width="7.59765625" customWidth="1"/>
    <col min="3272" max="3272" width="5.3984375" customWidth="1"/>
    <col min="3273" max="3273" width="7.59765625" customWidth="1"/>
    <col min="3274" max="3274" width="5.3984375" bestFit="1" customWidth="1"/>
    <col min="3275" max="3275" width="7.59765625" customWidth="1"/>
    <col min="3276" max="3276" width="5.3984375" customWidth="1"/>
    <col min="3277" max="3277" width="7.59765625" customWidth="1"/>
    <col min="3278" max="3278" width="5.3984375" bestFit="1" customWidth="1"/>
    <col min="3279" max="3279" width="7.59765625" customWidth="1"/>
    <col min="3280" max="3280" width="5.3984375" customWidth="1"/>
    <col min="3281" max="3281" width="7.59765625" customWidth="1"/>
    <col min="3282" max="3282" width="5.3984375" bestFit="1" customWidth="1"/>
    <col min="3283" max="3283" width="7.59765625" customWidth="1"/>
    <col min="3284" max="3284" width="5.3984375" customWidth="1"/>
    <col min="3285" max="3285" width="7.59765625" customWidth="1"/>
    <col min="3286" max="3286" width="5.3984375" bestFit="1" customWidth="1"/>
    <col min="3287" max="3287" width="7.59765625" customWidth="1"/>
    <col min="3288" max="3288" width="5.3984375" customWidth="1"/>
    <col min="3289" max="3289" width="7.59765625" customWidth="1"/>
    <col min="3290" max="3290" width="5.3984375" bestFit="1" customWidth="1"/>
    <col min="3291" max="3291" width="7.59765625" customWidth="1"/>
    <col min="3292" max="3292" width="5.3984375" customWidth="1"/>
    <col min="3293" max="3293" width="7.59765625" customWidth="1"/>
    <col min="3294" max="3294" width="5.3984375" bestFit="1" customWidth="1"/>
    <col min="3295" max="3295" width="7.59765625" customWidth="1"/>
    <col min="3296" max="3296" width="5.3984375" customWidth="1"/>
    <col min="3297" max="3297" width="7.59765625" customWidth="1"/>
    <col min="3298" max="3298" width="5.3984375" bestFit="1" customWidth="1"/>
    <col min="3299" max="3299" width="7.59765625" customWidth="1"/>
    <col min="3300" max="3300" width="5.3984375" customWidth="1"/>
    <col min="3301" max="3301" width="7.59765625" customWidth="1"/>
    <col min="3302" max="3302" width="5.3984375" bestFit="1" customWidth="1"/>
    <col min="3303" max="3303" width="7.59765625" customWidth="1"/>
    <col min="3304" max="3304" width="5.3984375" customWidth="1"/>
    <col min="3305" max="3305" width="7.59765625" customWidth="1"/>
    <col min="3306" max="3306" width="5.3984375" bestFit="1" customWidth="1"/>
    <col min="3307" max="3307" width="7.59765625" customWidth="1"/>
    <col min="3308" max="3308" width="5.3984375" customWidth="1"/>
    <col min="3309" max="3309" width="7.59765625" customWidth="1"/>
    <col min="3310" max="3310" width="5.3984375" bestFit="1" customWidth="1"/>
    <col min="3311" max="3311" width="7.59765625" customWidth="1"/>
    <col min="3312" max="3312" width="5.3984375" customWidth="1"/>
    <col min="3313" max="3313" width="7.59765625" customWidth="1"/>
    <col min="3314" max="3314" width="5.3984375" bestFit="1" customWidth="1"/>
    <col min="3315" max="3315" width="7.59765625" customWidth="1"/>
    <col min="3316" max="3316" width="5.3984375" customWidth="1"/>
    <col min="3317" max="3317" width="7.59765625" customWidth="1"/>
    <col min="3318" max="3318" width="5.3984375" bestFit="1" customWidth="1"/>
    <col min="3319" max="3319" width="7.59765625" customWidth="1"/>
    <col min="3320" max="3320" width="5.3984375" customWidth="1"/>
    <col min="3321" max="3321" width="7.59765625" customWidth="1"/>
    <col min="3322" max="3322" width="5.3984375" bestFit="1" customWidth="1"/>
    <col min="3323" max="3323" width="7.59765625" customWidth="1"/>
    <col min="3324" max="3324" width="5.3984375" customWidth="1"/>
    <col min="3325" max="3325" width="7.59765625" customWidth="1"/>
    <col min="3326" max="3326" width="5.3984375" bestFit="1" customWidth="1"/>
    <col min="3327" max="3327" width="7.59765625" customWidth="1"/>
    <col min="3328" max="3328" width="5.3984375" customWidth="1"/>
    <col min="3329" max="3329" width="7.59765625" customWidth="1"/>
    <col min="3330" max="3330" width="5.3984375" bestFit="1" customWidth="1"/>
    <col min="3331" max="3331" width="7.59765625" customWidth="1"/>
    <col min="3332" max="3332" width="5.3984375" customWidth="1"/>
    <col min="3333" max="3333" width="7.59765625" customWidth="1"/>
    <col min="3334" max="3334" width="5.3984375" bestFit="1" customWidth="1"/>
    <col min="3335" max="3335" width="7.59765625" customWidth="1"/>
    <col min="3336" max="3336" width="5.3984375" customWidth="1"/>
    <col min="3337" max="3337" width="7.59765625" customWidth="1"/>
    <col min="3338" max="3338" width="5.3984375" bestFit="1" customWidth="1"/>
    <col min="3339" max="3339" width="7.59765625" customWidth="1"/>
    <col min="3340" max="3340" width="5.3984375" customWidth="1"/>
    <col min="3341" max="3341" width="7.59765625" customWidth="1"/>
    <col min="3342" max="3342" width="5.3984375" bestFit="1" customWidth="1"/>
    <col min="3343" max="3343" width="7.59765625" customWidth="1"/>
    <col min="3344" max="3344" width="5.3984375" customWidth="1"/>
    <col min="3345" max="3345" width="7.59765625" customWidth="1"/>
    <col min="3346" max="3346" width="5.3984375" bestFit="1" customWidth="1"/>
    <col min="3347" max="3347" width="7.59765625" customWidth="1"/>
    <col min="3348" max="3348" width="5.3984375" customWidth="1"/>
    <col min="3349" max="3349" width="7.59765625" customWidth="1"/>
    <col min="3350" max="3350" width="5.3984375" bestFit="1" customWidth="1"/>
    <col min="3351" max="3351" width="7.59765625" customWidth="1"/>
    <col min="3352" max="3352" width="5.3984375" customWidth="1"/>
    <col min="3353" max="3353" width="7.59765625" customWidth="1"/>
    <col min="3354" max="3354" width="5.3984375" bestFit="1" customWidth="1"/>
    <col min="3355" max="3355" width="7.59765625" customWidth="1"/>
    <col min="3356" max="3356" width="5.3984375" customWidth="1"/>
    <col min="3357" max="3357" width="7.59765625" customWidth="1"/>
    <col min="3358" max="3358" width="5.3984375" bestFit="1" customWidth="1"/>
    <col min="3359" max="3359" width="7.59765625" customWidth="1"/>
    <col min="3360" max="3360" width="5.3984375" customWidth="1"/>
    <col min="3361" max="3361" width="7.59765625" customWidth="1"/>
    <col min="3362" max="3362" width="5.3984375" bestFit="1" customWidth="1"/>
    <col min="3364" max="3365" width="5.3984375" bestFit="1" customWidth="1"/>
    <col min="3366" max="3366" width="2.09765625" bestFit="1" customWidth="1"/>
    <col min="3517" max="3517" width="4.3984375" customWidth="1"/>
    <col min="3518" max="3518" width="30.5" customWidth="1"/>
    <col min="3521" max="3521" width="10.69921875" customWidth="1"/>
    <col min="3522" max="3522" width="5.19921875" customWidth="1"/>
    <col min="3523" max="3523" width="7.59765625" customWidth="1"/>
    <col min="3524" max="3524" width="5.3984375" customWidth="1"/>
    <col min="3525" max="3525" width="7.59765625" customWidth="1"/>
    <col min="3526" max="3526" width="6" bestFit="1" customWidth="1"/>
    <col min="3527" max="3527" width="7.59765625" customWidth="1"/>
    <col min="3528" max="3528" width="5.3984375" customWidth="1"/>
    <col min="3529" max="3529" width="7.59765625" customWidth="1"/>
    <col min="3530" max="3530" width="5.3984375" bestFit="1" customWidth="1"/>
    <col min="3531" max="3531" width="7.59765625" customWidth="1"/>
    <col min="3532" max="3532" width="5.3984375" customWidth="1"/>
    <col min="3533" max="3533" width="7.59765625" customWidth="1"/>
    <col min="3534" max="3534" width="5.3984375" bestFit="1" customWidth="1"/>
    <col min="3535" max="3535" width="7.59765625" customWidth="1"/>
    <col min="3536" max="3536" width="5.3984375" customWidth="1"/>
    <col min="3537" max="3537" width="7.59765625" customWidth="1"/>
    <col min="3538" max="3538" width="5.3984375" bestFit="1" customWidth="1"/>
    <col min="3539" max="3539" width="7.59765625" customWidth="1"/>
    <col min="3540" max="3540" width="5.3984375" customWidth="1"/>
    <col min="3541" max="3541" width="7.59765625" customWidth="1"/>
    <col min="3542" max="3542" width="5.3984375" bestFit="1" customWidth="1"/>
    <col min="3543" max="3543" width="7.59765625" customWidth="1"/>
    <col min="3544" max="3544" width="5.3984375" customWidth="1"/>
    <col min="3545" max="3545" width="7.59765625" customWidth="1"/>
    <col min="3546" max="3546" width="5.3984375" bestFit="1" customWidth="1"/>
    <col min="3547" max="3547" width="7.59765625" customWidth="1"/>
    <col min="3548" max="3548" width="5.3984375" customWidth="1"/>
    <col min="3549" max="3549" width="7.59765625" customWidth="1"/>
    <col min="3550" max="3550" width="5.3984375" bestFit="1" customWidth="1"/>
    <col min="3551" max="3551" width="7.59765625" customWidth="1"/>
    <col min="3552" max="3552" width="5.3984375" customWidth="1"/>
    <col min="3553" max="3553" width="7.59765625" customWidth="1"/>
    <col min="3554" max="3554" width="5.3984375" bestFit="1" customWidth="1"/>
    <col min="3555" max="3555" width="7.59765625" customWidth="1"/>
    <col min="3556" max="3556" width="5.3984375" customWidth="1"/>
    <col min="3557" max="3557" width="7.59765625" customWidth="1"/>
    <col min="3558" max="3558" width="5.3984375" bestFit="1" customWidth="1"/>
    <col min="3559" max="3559" width="7.59765625" customWidth="1"/>
    <col min="3560" max="3560" width="5.3984375" customWidth="1"/>
    <col min="3561" max="3561" width="7.59765625" customWidth="1"/>
    <col min="3562" max="3562" width="5.3984375" bestFit="1" customWidth="1"/>
    <col min="3563" max="3563" width="7.59765625" customWidth="1"/>
    <col min="3564" max="3564" width="5.3984375" customWidth="1"/>
    <col min="3565" max="3565" width="7.59765625" customWidth="1"/>
    <col min="3566" max="3566" width="5.3984375" bestFit="1" customWidth="1"/>
    <col min="3567" max="3567" width="7.59765625" customWidth="1"/>
    <col min="3568" max="3568" width="5.3984375" customWidth="1"/>
    <col min="3569" max="3569" width="7.59765625" customWidth="1"/>
    <col min="3570" max="3570" width="5.3984375" bestFit="1" customWidth="1"/>
    <col min="3571" max="3571" width="7.59765625" customWidth="1"/>
    <col min="3572" max="3572" width="5.3984375" customWidth="1"/>
    <col min="3573" max="3573" width="7.59765625" customWidth="1"/>
    <col min="3574" max="3574" width="5.3984375" bestFit="1" customWidth="1"/>
    <col min="3575" max="3575" width="7.59765625" customWidth="1"/>
    <col min="3576" max="3576" width="5.3984375" customWidth="1"/>
    <col min="3577" max="3577" width="7.59765625" customWidth="1"/>
    <col min="3578" max="3578" width="5.3984375" bestFit="1" customWidth="1"/>
    <col min="3579" max="3579" width="7.59765625" customWidth="1"/>
    <col min="3580" max="3580" width="5.3984375" customWidth="1"/>
    <col min="3581" max="3581" width="7.59765625" customWidth="1"/>
    <col min="3582" max="3582" width="5.3984375" bestFit="1" customWidth="1"/>
    <col min="3583" max="3583" width="7.59765625" customWidth="1"/>
    <col min="3584" max="3584" width="5.3984375" customWidth="1"/>
    <col min="3585" max="3585" width="7.59765625" customWidth="1"/>
    <col min="3586" max="3586" width="5.3984375" bestFit="1" customWidth="1"/>
    <col min="3587" max="3587" width="7.59765625" customWidth="1"/>
    <col min="3588" max="3588" width="5.3984375" customWidth="1"/>
    <col min="3589" max="3589" width="7.59765625" customWidth="1"/>
    <col min="3590" max="3590" width="5.3984375" bestFit="1" customWidth="1"/>
    <col min="3591" max="3591" width="7.59765625" customWidth="1"/>
    <col min="3592" max="3592" width="5.3984375" customWidth="1"/>
    <col min="3593" max="3593" width="7.59765625" customWidth="1"/>
    <col min="3594" max="3594" width="5.3984375" bestFit="1" customWidth="1"/>
    <col min="3595" max="3595" width="7.59765625" customWidth="1"/>
    <col min="3596" max="3596" width="5.3984375" customWidth="1"/>
    <col min="3597" max="3597" width="7.59765625" customWidth="1"/>
    <col min="3598" max="3598" width="5.3984375" bestFit="1" customWidth="1"/>
    <col min="3599" max="3599" width="7.59765625" customWidth="1"/>
    <col min="3600" max="3600" width="5.3984375" customWidth="1"/>
    <col min="3601" max="3601" width="7.59765625" customWidth="1"/>
    <col min="3602" max="3602" width="5.3984375" bestFit="1" customWidth="1"/>
    <col min="3603" max="3603" width="7.59765625" customWidth="1"/>
    <col min="3604" max="3604" width="5.3984375" customWidth="1"/>
    <col min="3605" max="3605" width="7.59765625" customWidth="1"/>
    <col min="3606" max="3606" width="5.3984375" bestFit="1" customWidth="1"/>
    <col min="3607" max="3607" width="7.59765625" customWidth="1"/>
    <col min="3608" max="3608" width="5.3984375" customWidth="1"/>
    <col min="3609" max="3609" width="7.59765625" customWidth="1"/>
    <col min="3610" max="3610" width="5.3984375" bestFit="1" customWidth="1"/>
    <col min="3611" max="3611" width="7.59765625" customWidth="1"/>
    <col min="3612" max="3612" width="5.3984375" customWidth="1"/>
    <col min="3613" max="3613" width="7.59765625" customWidth="1"/>
    <col min="3614" max="3614" width="5.3984375" bestFit="1" customWidth="1"/>
    <col min="3615" max="3615" width="7.59765625" customWidth="1"/>
    <col min="3616" max="3616" width="5.3984375" customWidth="1"/>
    <col min="3617" max="3617" width="7.59765625" customWidth="1"/>
    <col min="3618" max="3618" width="5.3984375" bestFit="1" customWidth="1"/>
    <col min="3620" max="3621" width="5.3984375" bestFit="1" customWidth="1"/>
    <col min="3622" max="3622" width="2.09765625" bestFit="1" customWidth="1"/>
    <col min="3773" max="3773" width="4.3984375" customWidth="1"/>
    <col min="3774" max="3774" width="30.5" customWidth="1"/>
    <col min="3777" max="3777" width="10.69921875" customWidth="1"/>
    <col min="3778" max="3778" width="5.19921875" customWidth="1"/>
    <col min="3779" max="3779" width="7.59765625" customWidth="1"/>
    <col min="3780" max="3780" width="5.3984375" customWidth="1"/>
    <col min="3781" max="3781" width="7.59765625" customWidth="1"/>
    <col min="3782" max="3782" width="6" bestFit="1" customWidth="1"/>
    <col min="3783" max="3783" width="7.59765625" customWidth="1"/>
    <col min="3784" max="3784" width="5.3984375" customWidth="1"/>
    <col min="3785" max="3785" width="7.59765625" customWidth="1"/>
    <col min="3786" max="3786" width="5.3984375" bestFit="1" customWidth="1"/>
    <col min="3787" max="3787" width="7.59765625" customWidth="1"/>
    <col min="3788" max="3788" width="5.3984375" customWidth="1"/>
    <col min="3789" max="3789" width="7.59765625" customWidth="1"/>
    <col min="3790" max="3790" width="5.3984375" bestFit="1" customWidth="1"/>
    <col min="3791" max="3791" width="7.59765625" customWidth="1"/>
    <col min="3792" max="3792" width="5.3984375" customWidth="1"/>
    <col min="3793" max="3793" width="7.59765625" customWidth="1"/>
    <col min="3794" max="3794" width="5.3984375" bestFit="1" customWidth="1"/>
    <col min="3795" max="3795" width="7.59765625" customWidth="1"/>
    <col min="3796" max="3796" width="5.3984375" customWidth="1"/>
    <col min="3797" max="3797" width="7.59765625" customWidth="1"/>
    <col min="3798" max="3798" width="5.3984375" bestFit="1" customWidth="1"/>
    <col min="3799" max="3799" width="7.59765625" customWidth="1"/>
    <col min="3800" max="3800" width="5.3984375" customWidth="1"/>
    <col min="3801" max="3801" width="7.59765625" customWidth="1"/>
    <col min="3802" max="3802" width="5.3984375" bestFit="1" customWidth="1"/>
    <col min="3803" max="3803" width="7.59765625" customWidth="1"/>
    <col min="3804" max="3804" width="5.3984375" customWidth="1"/>
    <col min="3805" max="3805" width="7.59765625" customWidth="1"/>
    <col min="3806" max="3806" width="5.3984375" bestFit="1" customWidth="1"/>
    <col min="3807" max="3807" width="7.59765625" customWidth="1"/>
    <col min="3808" max="3808" width="5.3984375" customWidth="1"/>
    <col min="3809" max="3809" width="7.59765625" customWidth="1"/>
    <col min="3810" max="3810" width="5.3984375" bestFit="1" customWidth="1"/>
    <col min="3811" max="3811" width="7.59765625" customWidth="1"/>
    <col min="3812" max="3812" width="5.3984375" customWidth="1"/>
    <col min="3813" max="3813" width="7.59765625" customWidth="1"/>
    <col min="3814" max="3814" width="5.3984375" bestFit="1" customWidth="1"/>
    <col min="3815" max="3815" width="7.59765625" customWidth="1"/>
    <col min="3816" max="3816" width="5.3984375" customWidth="1"/>
    <col min="3817" max="3817" width="7.59765625" customWidth="1"/>
    <col min="3818" max="3818" width="5.3984375" bestFit="1" customWidth="1"/>
    <col min="3819" max="3819" width="7.59765625" customWidth="1"/>
    <col min="3820" max="3820" width="5.3984375" customWidth="1"/>
    <col min="3821" max="3821" width="7.59765625" customWidth="1"/>
    <col min="3822" max="3822" width="5.3984375" bestFit="1" customWidth="1"/>
    <col min="3823" max="3823" width="7.59765625" customWidth="1"/>
    <col min="3824" max="3824" width="5.3984375" customWidth="1"/>
    <col min="3825" max="3825" width="7.59765625" customWidth="1"/>
    <col min="3826" max="3826" width="5.3984375" bestFit="1" customWidth="1"/>
    <col min="3827" max="3827" width="7.59765625" customWidth="1"/>
    <col min="3828" max="3828" width="5.3984375" customWidth="1"/>
    <col min="3829" max="3829" width="7.59765625" customWidth="1"/>
    <col min="3830" max="3830" width="5.3984375" bestFit="1" customWidth="1"/>
    <col min="3831" max="3831" width="7.59765625" customWidth="1"/>
    <col min="3832" max="3832" width="5.3984375" customWidth="1"/>
    <col min="3833" max="3833" width="7.59765625" customWidth="1"/>
    <col min="3834" max="3834" width="5.3984375" bestFit="1" customWidth="1"/>
    <col min="3835" max="3835" width="7.59765625" customWidth="1"/>
    <col min="3836" max="3836" width="5.3984375" customWidth="1"/>
    <col min="3837" max="3837" width="7.59765625" customWidth="1"/>
    <col min="3838" max="3838" width="5.3984375" bestFit="1" customWidth="1"/>
    <col min="3839" max="3839" width="7.59765625" customWidth="1"/>
    <col min="3840" max="3840" width="5.3984375" customWidth="1"/>
    <col min="3841" max="3841" width="7.59765625" customWidth="1"/>
    <col min="3842" max="3842" width="5.3984375" bestFit="1" customWidth="1"/>
    <col min="3843" max="3843" width="7.59765625" customWidth="1"/>
    <col min="3844" max="3844" width="5.3984375" customWidth="1"/>
    <col min="3845" max="3845" width="7.59765625" customWidth="1"/>
    <col min="3846" max="3846" width="5.3984375" bestFit="1" customWidth="1"/>
    <col min="3847" max="3847" width="7.59765625" customWidth="1"/>
    <col min="3848" max="3848" width="5.3984375" customWidth="1"/>
    <col min="3849" max="3849" width="7.59765625" customWidth="1"/>
    <col min="3850" max="3850" width="5.3984375" bestFit="1" customWidth="1"/>
    <col min="3851" max="3851" width="7.59765625" customWidth="1"/>
    <col min="3852" max="3852" width="5.3984375" customWidth="1"/>
    <col min="3853" max="3853" width="7.59765625" customWidth="1"/>
    <col min="3854" max="3854" width="5.3984375" bestFit="1" customWidth="1"/>
    <col min="3855" max="3855" width="7.59765625" customWidth="1"/>
    <col min="3856" max="3856" width="5.3984375" customWidth="1"/>
    <col min="3857" max="3857" width="7.59765625" customWidth="1"/>
    <col min="3858" max="3858" width="5.3984375" bestFit="1" customWidth="1"/>
    <col min="3859" max="3859" width="7.59765625" customWidth="1"/>
    <col min="3860" max="3860" width="5.3984375" customWidth="1"/>
    <col min="3861" max="3861" width="7.59765625" customWidth="1"/>
    <col min="3862" max="3862" width="5.3984375" bestFit="1" customWidth="1"/>
    <col min="3863" max="3863" width="7.59765625" customWidth="1"/>
    <col min="3864" max="3864" width="5.3984375" customWidth="1"/>
    <col min="3865" max="3865" width="7.59765625" customWidth="1"/>
    <col min="3866" max="3866" width="5.3984375" bestFit="1" customWidth="1"/>
    <col min="3867" max="3867" width="7.59765625" customWidth="1"/>
    <col min="3868" max="3868" width="5.3984375" customWidth="1"/>
    <col min="3869" max="3869" width="7.59765625" customWidth="1"/>
    <col min="3870" max="3870" width="5.3984375" bestFit="1" customWidth="1"/>
    <col min="3871" max="3871" width="7.59765625" customWidth="1"/>
    <col min="3872" max="3872" width="5.3984375" customWidth="1"/>
    <col min="3873" max="3873" width="7.59765625" customWidth="1"/>
    <col min="3874" max="3874" width="5.3984375" bestFit="1" customWidth="1"/>
    <col min="3876" max="3877" width="5.3984375" bestFit="1" customWidth="1"/>
    <col min="3878" max="3878" width="2.09765625" bestFit="1" customWidth="1"/>
    <col min="4029" max="4029" width="4.3984375" customWidth="1"/>
    <col min="4030" max="4030" width="30.5" customWidth="1"/>
    <col min="4033" max="4033" width="10.69921875" customWidth="1"/>
    <col min="4034" max="4034" width="5.19921875" customWidth="1"/>
    <col min="4035" max="4035" width="7.59765625" customWidth="1"/>
    <col min="4036" max="4036" width="5.3984375" customWidth="1"/>
    <col min="4037" max="4037" width="7.59765625" customWidth="1"/>
    <col min="4038" max="4038" width="6" bestFit="1" customWidth="1"/>
    <col min="4039" max="4039" width="7.59765625" customWidth="1"/>
    <col min="4040" max="4040" width="5.3984375" customWidth="1"/>
    <col min="4041" max="4041" width="7.59765625" customWidth="1"/>
    <col min="4042" max="4042" width="5.3984375" bestFit="1" customWidth="1"/>
    <col min="4043" max="4043" width="7.59765625" customWidth="1"/>
    <col min="4044" max="4044" width="5.3984375" customWidth="1"/>
    <col min="4045" max="4045" width="7.59765625" customWidth="1"/>
    <col min="4046" max="4046" width="5.3984375" bestFit="1" customWidth="1"/>
    <col min="4047" max="4047" width="7.59765625" customWidth="1"/>
    <col min="4048" max="4048" width="5.3984375" customWidth="1"/>
    <col min="4049" max="4049" width="7.59765625" customWidth="1"/>
    <col min="4050" max="4050" width="5.3984375" bestFit="1" customWidth="1"/>
    <col min="4051" max="4051" width="7.59765625" customWidth="1"/>
    <col min="4052" max="4052" width="5.3984375" customWidth="1"/>
    <col min="4053" max="4053" width="7.59765625" customWidth="1"/>
    <col min="4054" max="4054" width="5.3984375" bestFit="1" customWidth="1"/>
    <col min="4055" max="4055" width="7.59765625" customWidth="1"/>
    <col min="4056" max="4056" width="5.3984375" customWidth="1"/>
    <col min="4057" max="4057" width="7.59765625" customWidth="1"/>
    <col min="4058" max="4058" width="5.3984375" bestFit="1" customWidth="1"/>
    <col min="4059" max="4059" width="7.59765625" customWidth="1"/>
    <col min="4060" max="4060" width="5.3984375" customWidth="1"/>
    <col min="4061" max="4061" width="7.59765625" customWidth="1"/>
    <col min="4062" max="4062" width="5.3984375" bestFit="1" customWidth="1"/>
    <col min="4063" max="4063" width="7.59765625" customWidth="1"/>
    <col min="4064" max="4064" width="5.3984375" customWidth="1"/>
    <col min="4065" max="4065" width="7.59765625" customWidth="1"/>
    <col min="4066" max="4066" width="5.3984375" bestFit="1" customWidth="1"/>
    <col min="4067" max="4067" width="7.59765625" customWidth="1"/>
    <col min="4068" max="4068" width="5.3984375" customWidth="1"/>
    <col min="4069" max="4069" width="7.59765625" customWidth="1"/>
    <col min="4070" max="4070" width="5.3984375" bestFit="1" customWidth="1"/>
    <col min="4071" max="4071" width="7.59765625" customWidth="1"/>
    <col min="4072" max="4072" width="5.3984375" customWidth="1"/>
    <col min="4073" max="4073" width="7.59765625" customWidth="1"/>
    <col min="4074" max="4074" width="5.3984375" bestFit="1" customWidth="1"/>
    <col min="4075" max="4075" width="7.59765625" customWidth="1"/>
    <col min="4076" max="4076" width="5.3984375" customWidth="1"/>
    <col min="4077" max="4077" width="7.59765625" customWidth="1"/>
    <col min="4078" max="4078" width="5.3984375" bestFit="1" customWidth="1"/>
    <col min="4079" max="4079" width="7.59765625" customWidth="1"/>
    <col min="4080" max="4080" width="5.3984375" customWidth="1"/>
    <col min="4081" max="4081" width="7.59765625" customWidth="1"/>
    <col min="4082" max="4082" width="5.3984375" bestFit="1" customWidth="1"/>
    <col min="4083" max="4083" width="7.59765625" customWidth="1"/>
    <col min="4084" max="4084" width="5.3984375" customWidth="1"/>
    <col min="4085" max="4085" width="7.59765625" customWidth="1"/>
    <col min="4086" max="4086" width="5.3984375" bestFit="1" customWidth="1"/>
    <col min="4087" max="4087" width="7.59765625" customWidth="1"/>
    <col min="4088" max="4088" width="5.3984375" customWidth="1"/>
    <col min="4089" max="4089" width="7.59765625" customWidth="1"/>
    <col min="4090" max="4090" width="5.3984375" bestFit="1" customWidth="1"/>
    <col min="4091" max="4091" width="7.59765625" customWidth="1"/>
    <col min="4092" max="4092" width="5.3984375" customWidth="1"/>
    <col min="4093" max="4093" width="7.59765625" customWidth="1"/>
    <col min="4094" max="4094" width="5.3984375" bestFit="1" customWidth="1"/>
    <col min="4095" max="4095" width="7.59765625" customWidth="1"/>
    <col min="4096" max="4096" width="5.3984375" customWidth="1"/>
    <col min="4097" max="4097" width="7.59765625" customWidth="1"/>
    <col min="4098" max="4098" width="5.3984375" bestFit="1" customWidth="1"/>
    <col min="4099" max="4099" width="7.59765625" customWidth="1"/>
    <col min="4100" max="4100" width="5.3984375" customWidth="1"/>
    <col min="4101" max="4101" width="7.59765625" customWidth="1"/>
    <col min="4102" max="4102" width="5.3984375" bestFit="1" customWidth="1"/>
    <col min="4103" max="4103" width="7.59765625" customWidth="1"/>
    <col min="4104" max="4104" width="5.3984375" customWidth="1"/>
    <col min="4105" max="4105" width="7.59765625" customWidth="1"/>
    <col min="4106" max="4106" width="5.3984375" bestFit="1" customWidth="1"/>
    <col min="4107" max="4107" width="7.59765625" customWidth="1"/>
    <col min="4108" max="4108" width="5.3984375" customWidth="1"/>
    <col min="4109" max="4109" width="7.59765625" customWidth="1"/>
    <col min="4110" max="4110" width="5.3984375" bestFit="1" customWidth="1"/>
    <col min="4111" max="4111" width="7.59765625" customWidth="1"/>
    <col min="4112" max="4112" width="5.3984375" customWidth="1"/>
    <col min="4113" max="4113" width="7.59765625" customWidth="1"/>
    <col min="4114" max="4114" width="5.3984375" bestFit="1" customWidth="1"/>
    <col min="4115" max="4115" width="7.59765625" customWidth="1"/>
    <col min="4116" max="4116" width="5.3984375" customWidth="1"/>
    <col min="4117" max="4117" width="7.59765625" customWidth="1"/>
    <col min="4118" max="4118" width="5.3984375" bestFit="1" customWidth="1"/>
    <col min="4119" max="4119" width="7.59765625" customWidth="1"/>
    <col min="4120" max="4120" width="5.3984375" customWidth="1"/>
    <col min="4121" max="4121" width="7.59765625" customWidth="1"/>
    <col min="4122" max="4122" width="5.3984375" bestFit="1" customWidth="1"/>
    <col min="4123" max="4123" width="7.59765625" customWidth="1"/>
    <col min="4124" max="4124" width="5.3984375" customWidth="1"/>
    <col min="4125" max="4125" width="7.59765625" customWidth="1"/>
    <col min="4126" max="4126" width="5.3984375" bestFit="1" customWidth="1"/>
    <col min="4127" max="4127" width="7.59765625" customWidth="1"/>
    <col min="4128" max="4128" width="5.3984375" customWidth="1"/>
    <col min="4129" max="4129" width="7.59765625" customWidth="1"/>
    <col min="4130" max="4130" width="5.3984375" bestFit="1" customWidth="1"/>
    <col min="4132" max="4133" width="5.3984375" bestFit="1" customWidth="1"/>
    <col min="4134" max="4134" width="2.09765625" bestFit="1" customWidth="1"/>
    <col min="4285" max="4285" width="4.3984375" customWidth="1"/>
    <col min="4286" max="4286" width="30.5" customWidth="1"/>
    <col min="4289" max="4289" width="10.69921875" customWidth="1"/>
    <col min="4290" max="4290" width="5.19921875" customWidth="1"/>
    <col min="4291" max="4291" width="7.59765625" customWidth="1"/>
    <col min="4292" max="4292" width="5.3984375" customWidth="1"/>
    <col min="4293" max="4293" width="7.59765625" customWidth="1"/>
    <col min="4294" max="4294" width="6" bestFit="1" customWidth="1"/>
    <col min="4295" max="4295" width="7.59765625" customWidth="1"/>
    <col min="4296" max="4296" width="5.3984375" customWidth="1"/>
    <col min="4297" max="4297" width="7.59765625" customWidth="1"/>
    <col min="4298" max="4298" width="5.3984375" bestFit="1" customWidth="1"/>
    <col min="4299" max="4299" width="7.59765625" customWidth="1"/>
    <col min="4300" max="4300" width="5.3984375" customWidth="1"/>
    <col min="4301" max="4301" width="7.59765625" customWidth="1"/>
    <col min="4302" max="4302" width="5.3984375" bestFit="1" customWidth="1"/>
    <col min="4303" max="4303" width="7.59765625" customWidth="1"/>
    <col min="4304" max="4304" width="5.3984375" customWidth="1"/>
    <col min="4305" max="4305" width="7.59765625" customWidth="1"/>
    <col min="4306" max="4306" width="5.3984375" bestFit="1" customWidth="1"/>
    <col min="4307" max="4307" width="7.59765625" customWidth="1"/>
    <col min="4308" max="4308" width="5.3984375" customWidth="1"/>
    <col min="4309" max="4309" width="7.59765625" customWidth="1"/>
    <col min="4310" max="4310" width="5.3984375" bestFit="1" customWidth="1"/>
    <col min="4311" max="4311" width="7.59765625" customWidth="1"/>
    <col min="4312" max="4312" width="5.3984375" customWidth="1"/>
    <col min="4313" max="4313" width="7.59765625" customWidth="1"/>
    <col min="4314" max="4314" width="5.3984375" bestFit="1" customWidth="1"/>
    <col min="4315" max="4315" width="7.59765625" customWidth="1"/>
    <col min="4316" max="4316" width="5.3984375" customWidth="1"/>
    <col min="4317" max="4317" width="7.59765625" customWidth="1"/>
    <col min="4318" max="4318" width="5.3984375" bestFit="1" customWidth="1"/>
    <col min="4319" max="4319" width="7.59765625" customWidth="1"/>
    <col min="4320" max="4320" width="5.3984375" customWidth="1"/>
    <col min="4321" max="4321" width="7.59765625" customWidth="1"/>
    <col min="4322" max="4322" width="5.3984375" bestFit="1" customWidth="1"/>
    <col min="4323" max="4323" width="7.59765625" customWidth="1"/>
    <col min="4324" max="4324" width="5.3984375" customWidth="1"/>
    <col min="4325" max="4325" width="7.59765625" customWidth="1"/>
    <col min="4326" max="4326" width="5.3984375" bestFit="1" customWidth="1"/>
    <col min="4327" max="4327" width="7.59765625" customWidth="1"/>
    <col min="4328" max="4328" width="5.3984375" customWidth="1"/>
    <col min="4329" max="4329" width="7.59765625" customWidth="1"/>
    <col min="4330" max="4330" width="5.3984375" bestFit="1" customWidth="1"/>
    <col min="4331" max="4331" width="7.59765625" customWidth="1"/>
    <col min="4332" max="4332" width="5.3984375" customWidth="1"/>
    <col min="4333" max="4333" width="7.59765625" customWidth="1"/>
    <col min="4334" max="4334" width="5.3984375" bestFit="1" customWidth="1"/>
    <col min="4335" max="4335" width="7.59765625" customWidth="1"/>
    <col min="4336" max="4336" width="5.3984375" customWidth="1"/>
    <col min="4337" max="4337" width="7.59765625" customWidth="1"/>
    <col min="4338" max="4338" width="5.3984375" bestFit="1" customWidth="1"/>
    <col min="4339" max="4339" width="7.59765625" customWidth="1"/>
    <col min="4340" max="4340" width="5.3984375" customWidth="1"/>
    <col min="4341" max="4341" width="7.59765625" customWidth="1"/>
    <col min="4342" max="4342" width="5.3984375" bestFit="1" customWidth="1"/>
    <col min="4343" max="4343" width="7.59765625" customWidth="1"/>
    <col min="4344" max="4344" width="5.3984375" customWidth="1"/>
    <col min="4345" max="4345" width="7.59765625" customWidth="1"/>
    <col min="4346" max="4346" width="5.3984375" bestFit="1" customWidth="1"/>
    <col min="4347" max="4347" width="7.59765625" customWidth="1"/>
    <col min="4348" max="4348" width="5.3984375" customWidth="1"/>
    <col min="4349" max="4349" width="7.59765625" customWidth="1"/>
    <col min="4350" max="4350" width="5.3984375" bestFit="1" customWidth="1"/>
    <col min="4351" max="4351" width="7.59765625" customWidth="1"/>
    <col min="4352" max="4352" width="5.3984375" customWidth="1"/>
    <col min="4353" max="4353" width="7.59765625" customWidth="1"/>
    <col min="4354" max="4354" width="5.3984375" bestFit="1" customWidth="1"/>
    <col min="4355" max="4355" width="7.59765625" customWidth="1"/>
    <col min="4356" max="4356" width="5.3984375" customWidth="1"/>
    <col min="4357" max="4357" width="7.59765625" customWidth="1"/>
    <col min="4358" max="4358" width="5.3984375" bestFit="1" customWidth="1"/>
    <col min="4359" max="4359" width="7.59765625" customWidth="1"/>
    <col min="4360" max="4360" width="5.3984375" customWidth="1"/>
    <col min="4361" max="4361" width="7.59765625" customWidth="1"/>
    <col min="4362" max="4362" width="5.3984375" bestFit="1" customWidth="1"/>
    <col min="4363" max="4363" width="7.59765625" customWidth="1"/>
    <col min="4364" max="4364" width="5.3984375" customWidth="1"/>
    <col min="4365" max="4365" width="7.59765625" customWidth="1"/>
    <col min="4366" max="4366" width="5.3984375" bestFit="1" customWidth="1"/>
    <col min="4367" max="4367" width="7.59765625" customWidth="1"/>
    <col min="4368" max="4368" width="5.3984375" customWidth="1"/>
    <col min="4369" max="4369" width="7.59765625" customWidth="1"/>
    <col min="4370" max="4370" width="5.3984375" bestFit="1" customWidth="1"/>
    <col min="4371" max="4371" width="7.59765625" customWidth="1"/>
    <col min="4372" max="4372" width="5.3984375" customWidth="1"/>
    <col min="4373" max="4373" width="7.59765625" customWidth="1"/>
    <col min="4374" max="4374" width="5.3984375" bestFit="1" customWidth="1"/>
    <col min="4375" max="4375" width="7.59765625" customWidth="1"/>
    <col min="4376" max="4376" width="5.3984375" customWidth="1"/>
    <col min="4377" max="4377" width="7.59765625" customWidth="1"/>
    <col min="4378" max="4378" width="5.3984375" bestFit="1" customWidth="1"/>
    <col min="4379" max="4379" width="7.59765625" customWidth="1"/>
    <col min="4380" max="4380" width="5.3984375" customWidth="1"/>
    <col min="4381" max="4381" width="7.59765625" customWidth="1"/>
    <col min="4382" max="4382" width="5.3984375" bestFit="1" customWidth="1"/>
    <col min="4383" max="4383" width="7.59765625" customWidth="1"/>
    <col min="4384" max="4384" width="5.3984375" customWidth="1"/>
    <col min="4385" max="4385" width="7.59765625" customWidth="1"/>
    <col min="4386" max="4386" width="5.3984375" bestFit="1" customWidth="1"/>
    <col min="4388" max="4389" width="5.3984375" bestFit="1" customWidth="1"/>
    <col min="4390" max="4390" width="2.09765625" bestFit="1" customWidth="1"/>
    <col min="4541" max="4541" width="4.3984375" customWidth="1"/>
    <col min="4542" max="4542" width="30.5" customWidth="1"/>
    <col min="4545" max="4545" width="10.69921875" customWidth="1"/>
    <col min="4546" max="4546" width="5.19921875" customWidth="1"/>
    <col min="4547" max="4547" width="7.59765625" customWidth="1"/>
    <col min="4548" max="4548" width="5.3984375" customWidth="1"/>
    <col min="4549" max="4549" width="7.59765625" customWidth="1"/>
    <col min="4550" max="4550" width="6" bestFit="1" customWidth="1"/>
    <col min="4551" max="4551" width="7.59765625" customWidth="1"/>
    <col min="4552" max="4552" width="5.3984375" customWidth="1"/>
    <col min="4553" max="4553" width="7.59765625" customWidth="1"/>
    <col min="4554" max="4554" width="5.3984375" bestFit="1" customWidth="1"/>
    <col min="4555" max="4555" width="7.59765625" customWidth="1"/>
    <col min="4556" max="4556" width="5.3984375" customWidth="1"/>
    <col min="4557" max="4557" width="7.59765625" customWidth="1"/>
    <col min="4558" max="4558" width="5.3984375" bestFit="1" customWidth="1"/>
    <col min="4559" max="4559" width="7.59765625" customWidth="1"/>
    <col min="4560" max="4560" width="5.3984375" customWidth="1"/>
    <col min="4561" max="4561" width="7.59765625" customWidth="1"/>
    <col min="4562" max="4562" width="5.3984375" bestFit="1" customWidth="1"/>
    <col min="4563" max="4563" width="7.59765625" customWidth="1"/>
    <col min="4564" max="4564" width="5.3984375" customWidth="1"/>
    <col min="4565" max="4565" width="7.59765625" customWidth="1"/>
    <col min="4566" max="4566" width="5.3984375" bestFit="1" customWidth="1"/>
    <col min="4567" max="4567" width="7.59765625" customWidth="1"/>
    <col min="4568" max="4568" width="5.3984375" customWidth="1"/>
    <col min="4569" max="4569" width="7.59765625" customWidth="1"/>
    <col min="4570" max="4570" width="5.3984375" bestFit="1" customWidth="1"/>
    <col min="4571" max="4571" width="7.59765625" customWidth="1"/>
    <col min="4572" max="4572" width="5.3984375" customWidth="1"/>
    <col min="4573" max="4573" width="7.59765625" customWidth="1"/>
    <col min="4574" max="4574" width="5.3984375" bestFit="1" customWidth="1"/>
    <col min="4575" max="4575" width="7.59765625" customWidth="1"/>
    <col min="4576" max="4576" width="5.3984375" customWidth="1"/>
    <col min="4577" max="4577" width="7.59765625" customWidth="1"/>
    <col min="4578" max="4578" width="5.3984375" bestFit="1" customWidth="1"/>
    <col min="4579" max="4579" width="7.59765625" customWidth="1"/>
    <col min="4580" max="4580" width="5.3984375" customWidth="1"/>
    <col min="4581" max="4581" width="7.59765625" customWidth="1"/>
    <col min="4582" max="4582" width="5.3984375" bestFit="1" customWidth="1"/>
    <col min="4583" max="4583" width="7.59765625" customWidth="1"/>
    <col min="4584" max="4584" width="5.3984375" customWidth="1"/>
    <col min="4585" max="4585" width="7.59765625" customWidth="1"/>
    <col min="4586" max="4586" width="5.3984375" bestFit="1" customWidth="1"/>
    <col min="4587" max="4587" width="7.59765625" customWidth="1"/>
    <col min="4588" max="4588" width="5.3984375" customWidth="1"/>
    <col min="4589" max="4589" width="7.59765625" customWidth="1"/>
    <col min="4590" max="4590" width="5.3984375" bestFit="1" customWidth="1"/>
    <col min="4591" max="4591" width="7.59765625" customWidth="1"/>
    <col min="4592" max="4592" width="5.3984375" customWidth="1"/>
    <col min="4593" max="4593" width="7.59765625" customWidth="1"/>
    <col min="4594" max="4594" width="5.3984375" bestFit="1" customWidth="1"/>
    <col min="4595" max="4595" width="7.59765625" customWidth="1"/>
    <col min="4596" max="4596" width="5.3984375" customWidth="1"/>
    <col min="4597" max="4597" width="7.59765625" customWidth="1"/>
    <col min="4598" max="4598" width="5.3984375" bestFit="1" customWidth="1"/>
    <col min="4599" max="4599" width="7.59765625" customWidth="1"/>
    <col min="4600" max="4600" width="5.3984375" customWidth="1"/>
    <col min="4601" max="4601" width="7.59765625" customWidth="1"/>
    <col min="4602" max="4602" width="5.3984375" bestFit="1" customWidth="1"/>
    <col min="4603" max="4603" width="7.59765625" customWidth="1"/>
    <col min="4604" max="4604" width="5.3984375" customWidth="1"/>
    <col min="4605" max="4605" width="7.59765625" customWidth="1"/>
    <col min="4606" max="4606" width="5.3984375" bestFit="1" customWidth="1"/>
    <col min="4607" max="4607" width="7.59765625" customWidth="1"/>
    <col min="4608" max="4608" width="5.3984375" customWidth="1"/>
    <col min="4609" max="4609" width="7.59765625" customWidth="1"/>
    <col min="4610" max="4610" width="5.3984375" bestFit="1" customWidth="1"/>
    <col min="4611" max="4611" width="7.59765625" customWidth="1"/>
    <col min="4612" max="4612" width="5.3984375" customWidth="1"/>
    <col min="4613" max="4613" width="7.59765625" customWidth="1"/>
    <col min="4614" max="4614" width="5.3984375" bestFit="1" customWidth="1"/>
    <col min="4615" max="4615" width="7.59765625" customWidth="1"/>
    <col min="4616" max="4616" width="5.3984375" customWidth="1"/>
    <col min="4617" max="4617" width="7.59765625" customWidth="1"/>
    <col min="4618" max="4618" width="5.3984375" bestFit="1" customWidth="1"/>
    <col min="4619" max="4619" width="7.59765625" customWidth="1"/>
    <col min="4620" max="4620" width="5.3984375" customWidth="1"/>
    <col min="4621" max="4621" width="7.59765625" customWidth="1"/>
    <col min="4622" max="4622" width="5.3984375" bestFit="1" customWidth="1"/>
    <col min="4623" max="4623" width="7.59765625" customWidth="1"/>
    <col min="4624" max="4624" width="5.3984375" customWidth="1"/>
    <col min="4625" max="4625" width="7.59765625" customWidth="1"/>
    <col min="4626" max="4626" width="5.3984375" bestFit="1" customWidth="1"/>
    <col min="4627" max="4627" width="7.59765625" customWidth="1"/>
    <col min="4628" max="4628" width="5.3984375" customWidth="1"/>
    <col min="4629" max="4629" width="7.59765625" customWidth="1"/>
    <col min="4630" max="4630" width="5.3984375" bestFit="1" customWidth="1"/>
    <col min="4631" max="4631" width="7.59765625" customWidth="1"/>
    <col min="4632" max="4632" width="5.3984375" customWidth="1"/>
    <col min="4633" max="4633" width="7.59765625" customWidth="1"/>
    <col min="4634" max="4634" width="5.3984375" bestFit="1" customWidth="1"/>
    <col min="4635" max="4635" width="7.59765625" customWidth="1"/>
    <col min="4636" max="4636" width="5.3984375" customWidth="1"/>
    <col min="4637" max="4637" width="7.59765625" customWidth="1"/>
    <col min="4638" max="4638" width="5.3984375" bestFit="1" customWidth="1"/>
    <col min="4639" max="4639" width="7.59765625" customWidth="1"/>
    <col min="4640" max="4640" width="5.3984375" customWidth="1"/>
    <col min="4641" max="4641" width="7.59765625" customWidth="1"/>
    <col min="4642" max="4642" width="5.3984375" bestFit="1" customWidth="1"/>
    <col min="4644" max="4645" width="5.3984375" bestFit="1" customWidth="1"/>
    <col min="4646" max="4646" width="2.09765625" bestFit="1" customWidth="1"/>
    <col min="4797" max="4797" width="4.3984375" customWidth="1"/>
    <col min="4798" max="4798" width="30.5" customWidth="1"/>
    <col min="4801" max="4801" width="10.69921875" customWidth="1"/>
    <col min="4802" max="4802" width="5.19921875" customWidth="1"/>
    <col min="4803" max="4803" width="7.59765625" customWidth="1"/>
    <col min="4804" max="4804" width="5.3984375" customWidth="1"/>
    <col min="4805" max="4805" width="7.59765625" customWidth="1"/>
    <col min="4806" max="4806" width="6" bestFit="1" customWidth="1"/>
    <col min="4807" max="4807" width="7.59765625" customWidth="1"/>
    <col min="4808" max="4808" width="5.3984375" customWidth="1"/>
    <col min="4809" max="4809" width="7.59765625" customWidth="1"/>
    <col min="4810" max="4810" width="5.3984375" bestFit="1" customWidth="1"/>
    <col min="4811" max="4811" width="7.59765625" customWidth="1"/>
    <col min="4812" max="4812" width="5.3984375" customWidth="1"/>
    <col min="4813" max="4813" width="7.59765625" customWidth="1"/>
    <col min="4814" max="4814" width="5.3984375" bestFit="1" customWidth="1"/>
    <col min="4815" max="4815" width="7.59765625" customWidth="1"/>
    <col min="4816" max="4816" width="5.3984375" customWidth="1"/>
    <col min="4817" max="4817" width="7.59765625" customWidth="1"/>
    <col min="4818" max="4818" width="5.3984375" bestFit="1" customWidth="1"/>
    <col min="4819" max="4819" width="7.59765625" customWidth="1"/>
    <col min="4820" max="4820" width="5.3984375" customWidth="1"/>
    <col min="4821" max="4821" width="7.59765625" customWidth="1"/>
    <col min="4822" max="4822" width="5.3984375" bestFit="1" customWidth="1"/>
    <col min="4823" max="4823" width="7.59765625" customWidth="1"/>
    <col min="4824" max="4824" width="5.3984375" customWidth="1"/>
    <col min="4825" max="4825" width="7.59765625" customWidth="1"/>
    <col min="4826" max="4826" width="5.3984375" bestFit="1" customWidth="1"/>
    <col min="4827" max="4827" width="7.59765625" customWidth="1"/>
    <col min="4828" max="4828" width="5.3984375" customWidth="1"/>
    <col min="4829" max="4829" width="7.59765625" customWidth="1"/>
    <col min="4830" max="4830" width="5.3984375" bestFit="1" customWidth="1"/>
    <col min="4831" max="4831" width="7.59765625" customWidth="1"/>
    <col min="4832" max="4832" width="5.3984375" customWidth="1"/>
    <col min="4833" max="4833" width="7.59765625" customWidth="1"/>
    <col min="4834" max="4834" width="5.3984375" bestFit="1" customWidth="1"/>
    <col min="4835" max="4835" width="7.59765625" customWidth="1"/>
    <col min="4836" max="4836" width="5.3984375" customWidth="1"/>
    <col min="4837" max="4837" width="7.59765625" customWidth="1"/>
    <col min="4838" max="4838" width="5.3984375" bestFit="1" customWidth="1"/>
    <col min="4839" max="4839" width="7.59765625" customWidth="1"/>
    <col min="4840" max="4840" width="5.3984375" customWidth="1"/>
    <col min="4841" max="4841" width="7.59765625" customWidth="1"/>
    <col min="4842" max="4842" width="5.3984375" bestFit="1" customWidth="1"/>
    <col min="4843" max="4843" width="7.59765625" customWidth="1"/>
    <col min="4844" max="4844" width="5.3984375" customWidth="1"/>
    <col min="4845" max="4845" width="7.59765625" customWidth="1"/>
    <col min="4846" max="4846" width="5.3984375" bestFit="1" customWidth="1"/>
    <col min="4847" max="4847" width="7.59765625" customWidth="1"/>
    <col min="4848" max="4848" width="5.3984375" customWidth="1"/>
    <col min="4849" max="4849" width="7.59765625" customWidth="1"/>
    <col min="4850" max="4850" width="5.3984375" bestFit="1" customWidth="1"/>
    <col min="4851" max="4851" width="7.59765625" customWidth="1"/>
    <col min="4852" max="4852" width="5.3984375" customWidth="1"/>
    <col min="4853" max="4853" width="7.59765625" customWidth="1"/>
    <col min="4854" max="4854" width="5.3984375" bestFit="1" customWidth="1"/>
    <col min="4855" max="4855" width="7.59765625" customWidth="1"/>
    <col min="4856" max="4856" width="5.3984375" customWidth="1"/>
    <col min="4857" max="4857" width="7.59765625" customWidth="1"/>
    <col min="4858" max="4858" width="5.3984375" bestFit="1" customWidth="1"/>
    <col min="4859" max="4859" width="7.59765625" customWidth="1"/>
    <col min="4860" max="4860" width="5.3984375" customWidth="1"/>
    <col min="4861" max="4861" width="7.59765625" customWidth="1"/>
    <col min="4862" max="4862" width="5.3984375" bestFit="1" customWidth="1"/>
    <col min="4863" max="4863" width="7.59765625" customWidth="1"/>
    <col min="4864" max="4864" width="5.3984375" customWidth="1"/>
    <col min="4865" max="4865" width="7.59765625" customWidth="1"/>
    <col min="4866" max="4866" width="5.3984375" bestFit="1" customWidth="1"/>
    <col min="4867" max="4867" width="7.59765625" customWidth="1"/>
    <col min="4868" max="4868" width="5.3984375" customWidth="1"/>
    <col min="4869" max="4869" width="7.59765625" customWidth="1"/>
    <col min="4870" max="4870" width="5.3984375" bestFit="1" customWidth="1"/>
    <col min="4871" max="4871" width="7.59765625" customWidth="1"/>
    <col min="4872" max="4872" width="5.3984375" customWidth="1"/>
    <col min="4873" max="4873" width="7.59765625" customWidth="1"/>
    <col min="4874" max="4874" width="5.3984375" bestFit="1" customWidth="1"/>
    <col min="4875" max="4875" width="7.59765625" customWidth="1"/>
    <col min="4876" max="4876" width="5.3984375" customWidth="1"/>
    <col min="4877" max="4877" width="7.59765625" customWidth="1"/>
    <col min="4878" max="4878" width="5.3984375" bestFit="1" customWidth="1"/>
    <col min="4879" max="4879" width="7.59765625" customWidth="1"/>
    <col min="4880" max="4880" width="5.3984375" customWidth="1"/>
    <col min="4881" max="4881" width="7.59765625" customWidth="1"/>
    <col min="4882" max="4882" width="5.3984375" bestFit="1" customWidth="1"/>
    <col min="4883" max="4883" width="7.59765625" customWidth="1"/>
    <col min="4884" max="4884" width="5.3984375" customWidth="1"/>
    <col min="4885" max="4885" width="7.59765625" customWidth="1"/>
    <col min="4886" max="4886" width="5.3984375" bestFit="1" customWidth="1"/>
    <col min="4887" max="4887" width="7.59765625" customWidth="1"/>
    <col min="4888" max="4888" width="5.3984375" customWidth="1"/>
    <col min="4889" max="4889" width="7.59765625" customWidth="1"/>
    <col min="4890" max="4890" width="5.3984375" bestFit="1" customWidth="1"/>
    <col min="4891" max="4891" width="7.59765625" customWidth="1"/>
    <col min="4892" max="4892" width="5.3984375" customWidth="1"/>
    <col min="4893" max="4893" width="7.59765625" customWidth="1"/>
    <col min="4894" max="4894" width="5.3984375" bestFit="1" customWidth="1"/>
    <col min="4895" max="4895" width="7.59765625" customWidth="1"/>
    <col min="4896" max="4896" width="5.3984375" customWidth="1"/>
    <col min="4897" max="4897" width="7.59765625" customWidth="1"/>
    <col min="4898" max="4898" width="5.3984375" bestFit="1" customWidth="1"/>
    <col min="4900" max="4901" width="5.3984375" bestFit="1" customWidth="1"/>
    <col min="4902" max="4902" width="2.09765625" bestFit="1" customWidth="1"/>
    <col min="5053" max="5053" width="4.3984375" customWidth="1"/>
    <col min="5054" max="5054" width="30.5" customWidth="1"/>
    <col min="5057" max="5057" width="10.69921875" customWidth="1"/>
    <col min="5058" max="5058" width="5.19921875" customWidth="1"/>
    <col min="5059" max="5059" width="7.59765625" customWidth="1"/>
    <col min="5060" max="5060" width="5.3984375" customWidth="1"/>
    <col min="5061" max="5061" width="7.59765625" customWidth="1"/>
    <col min="5062" max="5062" width="6" bestFit="1" customWidth="1"/>
    <col min="5063" max="5063" width="7.59765625" customWidth="1"/>
    <col min="5064" max="5064" width="5.3984375" customWidth="1"/>
    <col min="5065" max="5065" width="7.59765625" customWidth="1"/>
    <col min="5066" max="5066" width="5.3984375" bestFit="1" customWidth="1"/>
    <col min="5067" max="5067" width="7.59765625" customWidth="1"/>
    <col min="5068" max="5068" width="5.3984375" customWidth="1"/>
    <col min="5069" max="5069" width="7.59765625" customWidth="1"/>
    <col min="5070" max="5070" width="5.3984375" bestFit="1" customWidth="1"/>
    <col min="5071" max="5071" width="7.59765625" customWidth="1"/>
    <col min="5072" max="5072" width="5.3984375" customWidth="1"/>
    <col min="5073" max="5073" width="7.59765625" customWidth="1"/>
    <col min="5074" max="5074" width="5.3984375" bestFit="1" customWidth="1"/>
    <col min="5075" max="5075" width="7.59765625" customWidth="1"/>
    <col min="5076" max="5076" width="5.3984375" customWidth="1"/>
    <col min="5077" max="5077" width="7.59765625" customWidth="1"/>
    <col min="5078" max="5078" width="5.3984375" bestFit="1" customWidth="1"/>
    <col min="5079" max="5079" width="7.59765625" customWidth="1"/>
    <col min="5080" max="5080" width="5.3984375" customWidth="1"/>
    <col min="5081" max="5081" width="7.59765625" customWidth="1"/>
    <col min="5082" max="5082" width="5.3984375" bestFit="1" customWidth="1"/>
    <col min="5083" max="5083" width="7.59765625" customWidth="1"/>
    <col min="5084" max="5084" width="5.3984375" customWidth="1"/>
    <col min="5085" max="5085" width="7.59765625" customWidth="1"/>
    <col min="5086" max="5086" width="5.3984375" bestFit="1" customWidth="1"/>
    <col min="5087" max="5087" width="7.59765625" customWidth="1"/>
    <col min="5088" max="5088" width="5.3984375" customWidth="1"/>
    <col min="5089" max="5089" width="7.59765625" customWidth="1"/>
    <col min="5090" max="5090" width="5.3984375" bestFit="1" customWidth="1"/>
    <col min="5091" max="5091" width="7.59765625" customWidth="1"/>
    <col min="5092" max="5092" width="5.3984375" customWidth="1"/>
    <col min="5093" max="5093" width="7.59765625" customWidth="1"/>
    <col min="5094" max="5094" width="5.3984375" bestFit="1" customWidth="1"/>
    <col min="5095" max="5095" width="7.59765625" customWidth="1"/>
    <col min="5096" max="5096" width="5.3984375" customWidth="1"/>
    <col min="5097" max="5097" width="7.59765625" customWidth="1"/>
    <col min="5098" max="5098" width="5.3984375" bestFit="1" customWidth="1"/>
    <col min="5099" max="5099" width="7.59765625" customWidth="1"/>
    <col min="5100" max="5100" width="5.3984375" customWidth="1"/>
    <col min="5101" max="5101" width="7.59765625" customWidth="1"/>
    <col min="5102" max="5102" width="5.3984375" bestFit="1" customWidth="1"/>
    <col min="5103" max="5103" width="7.59765625" customWidth="1"/>
    <col min="5104" max="5104" width="5.3984375" customWidth="1"/>
    <col min="5105" max="5105" width="7.59765625" customWidth="1"/>
    <col min="5106" max="5106" width="5.3984375" bestFit="1" customWidth="1"/>
    <col min="5107" max="5107" width="7.59765625" customWidth="1"/>
    <col min="5108" max="5108" width="5.3984375" customWidth="1"/>
    <col min="5109" max="5109" width="7.59765625" customWidth="1"/>
    <col min="5110" max="5110" width="5.3984375" bestFit="1" customWidth="1"/>
    <col min="5111" max="5111" width="7.59765625" customWidth="1"/>
    <col min="5112" max="5112" width="5.3984375" customWidth="1"/>
    <col min="5113" max="5113" width="7.59765625" customWidth="1"/>
    <col min="5114" max="5114" width="5.3984375" bestFit="1" customWidth="1"/>
    <col min="5115" max="5115" width="7.59765625" customWidth="1"/>
    <col min="5116" max="5116" width="5.3984375" customWidth="1"/>
    <col min="5117" max="5117" width="7.59765625" customWidth="1"/>
    <col min="5118" max="5118" width="5.3984375" bestFit="1" customWidth="1"/>
    <col min="5119" max="5119" width="7.59765625" customWidth="1"/>
    <col min="5120" max="5120" width="5.3984375" customWidth="1"/>
    <col min="5121" max="5121" width="7.59765625" customWidth="1"/>
    <col min="5122" max="5122" width="5.3984375" bestFit="1" customWidth="1"/>
    <col min="5123" max="5123" width="7.59765625" customWidth="1"/>
    <col min="5124" max="5124" width="5.3984375" customWidth="1"/>
    <col min="5125" max="5125" width="7.59765625" customWidth="1"/>
    <col min="5126" max="5126" width="5.3984375" bestFit="1" customWidth="1"/>
    <col min="5127" max="5127" width="7.59765625" customWidth="1"/>
    <col min="5128" max="5128" width="5.3984375" customWidth="1"/>
    <col min="5129" max="5129" width="7.59765625" customWidth="1"/>
    <col min="5130" max="5130" width="5.3984375" bestFit="1" customWidth="1"/>
    <col min="5131" max="5131" width="7.59765625" customWidth="1"/>
    <col min="5132" max="5132" width="5.3984375" customWidth="1"/>
    <col min="5133" max="5133" width="7.59765625" customWidth="1"/>
    <col min="5134" max="5134" width="5.3984375" bestFit="1" customWidth="1"/>
    <col min="5135" max="5135" width="7.59765625" customWidth="1"/>
    <col min="5136" max="5136" width="5.3984375" customWidth="1"/>
    <col min="5137" max="5137" width="7.59765625" customWidth="1"/>
    <col min="5138" max="5138" width="5.3984375" bestFit="1" customWidth="1"/>
    <col min="5139" max="5139" width="7.59765625" customWidth="1"/>
    <col min="5140" max="5140" width="5.3984375" customWidth="1"/>
    <col min="5141" max="5141" width="7.59765625" customWidth="1"/>
    <col min="5142" max="5142" width="5.3984375" bestFit="1" customWidth="1"/>
    <col min="5143" max="5143" width="7.59765625" customWidth="1"/>
    <col min="5144" max="5144" width="5.3984375" customWidth="1"/>
    <col min="5145" max="5145" width="7.59765625" customWidth="1"/>
    <col min="5146" max="5146" width="5.3984375" bestFit="1" customWidth="1"/>
    <col min="5147" max="5147" width="7.59765625" customWidth="1"/>
    <col min="5148" max="5148" width="5.3984375" customWidth="1"/>
    <col min="5149" max="5149" width="7.59765625" customWidth="1"/>
    <col min="5150" max="5150" width="5.3984375" bestFit="1" customWidth="1"/>
    <col min="5151" max="5151" width="7.59765625" customWidth="1"/>
    <col min="5152" max="5152" width="5.3984375" customWidth="1"/>
    <col min="5153" max="5153" width="7.59765625" customWidth="1"/>
    <col min="5154" max="5154" width="5.3984375" bestFit="1" customWidth="1"/>
    <col min="5156" max="5157" width="5.3984375" bestFit="1" customWidth="1"/>
    <col min="5158" max="5158" width="2.09765625" bestFit="1" customWidth="1"/>
    <col min="5309" max="5309" width="4.3984375" customWidth="1"/>
    <col min="5310" max="5310" width="30.5" customWidth="1"/>
    <col min="5313" max="5313" width="10.69921875" customWidth="1"/>
    <col min="5314" max="5314" width="5.19921875" customWidth="1"/>
    <col min="5315" max="5315" width="7.59765625" customWidth="1"/>
    <col min="5316" max="5316" width="5.3984375" customWidth="1"/>
    <col min="5317" max="5317" width="7.59765625" customWidth="1"/>
    <col min="5318" max="5318" width="6" bestFit="1" customWidth="1"/>
    <col min="5319" max="5319" width="7.59765625" customWidth="1"/>
    <col min="5320" max="5320" width="5.3984375" customWidth="1"/>
    <col min="5321" max="5321" width="7.59765625" customWidth="1"/>
    <col min="5322" max="5322" width="5.3984375" bestFit="1" customWidth="1"/>
    <col min="5323" max="5323" width="7.59765625" customWidth="1"/>
    <col min="5324" max="5324" width="5.3984375" customWidth="1"/>
    <col min="5325" max="5325" width="7.59765625" customWidth="1"/>
    <col min="5326" max="5326" width="5.3984375" bestFit="1" customWidth="1"/>
    <col min="5327" max="5327" width="7.59765625" customWidth="1"/>
    <col min="5328" max="5328" width="5.3984375" customWidth="1"/>
    <col min="5329" max="5329" width="7.59765625" customWidth="1"/>
    <col min="5330" max="5330" width="5.3984375" bestFit="1" customWidth="1"/>
    <col min="5331" max="5331" width="7.59765625" customWidth="1"/>
    <col min="5332" max="5332" width="5.3984375" customWidth="1"/>
    <col min="5333" max="5333" width="7.59765625" customWidth="1"/>
    <col min="5334" max="5334" width="5.3984375" bestFit="1" customWidth="1"/>
    <col min="5335" max="5335" width="7.59765625" customWidth="1"/>
    <col min="5336" max="5336" width="5.3984375" customWidth="1"/>
    <col min="5337" max="5337" width="7.59765625" customWidth="1"/>
    <col min="5338" max="5338" width="5.3984375" bestFit="1" customWidth="1"/>
    <col min="5339" max="5339" width="7.59765625" customWidth="1"/>
    <col min="5340" max="5340" width="5.3984375" customWidth="1"/>
    <col min="5341" max="5341" width="7.59765625" customWidth="1"/>
    <col min="5342" max="5342" width="5.3984375" bestFit="1" customWidth="1"/>
    <col min="5343" max="5343" width="7.59765625" customWidth="1"/>
    <col min="5344" max="5344" width="5.3984375" customWidth="1"/>
    <col min="5345" max="5345" width="7.59765625" customWidth="1"/>
    <col min="5346" max="5346" width="5.3984375" bestFit="1" customWidth="1"/>
    <col min="5347" max="5347" width="7.59765625" customWidth="1"/>
    <col min="5348" max="5348" width="5.3984375" customWidth="1"/>
    <col min="5349" max="5349" width="7.59765625" customWidth="1"/>
    <col min="5350" max="5350" width="5.3984375" bestFit="1" customWidth="1"/>
    <col min="5351" max="5351" width="7.59765625" customWidth="1"/>
    <col min="5352" max="5352" width="5.3984375" customWidth="1"/>
    <col min="5353" max="5353" width="7.59765625" customWidth="1"/>
    <col min="5354" max="5354" width="5.3984375" bestFit="1" customWidth="1"/>
    <col min="5355" max="5355" width="7.59765625" customWidth="1"/>
    <col min="5356" max="5356" width="5.3984375" customWidth="1"/>
    <col min="5357" max="5357" width="7.59765625" customWidth="1"/>
    <col min="5358" max="5358" width="5.3984375" bestFit="1" customWidth="1"/>
    <col min="5359" max="5359" width="7.59765625" customWidth="1"/>
    <col min="5360" max="5360" width="5.3984375" customWidth="1"/>
    <col min="5361" max="5361" width="7.59765625" customWidth="1"/>
    <col min="5362" max="5362" width="5.3984375" bestFit="1" customWidth="1"/>
    <col min="5363" max="5363" width="7.59765625" customWidth="1"/>
    <col min="5364" max="5364" width="5.3984375" customWidth="1"/>
    <col min="5365" max="5365" width="7.59765625" customWidth="1"/>
    <col min="5366" max="5366" width="5.3984375" bestFit="1" customWidth="1"/>
    <col min="5367" max="5367" width="7.59765625" customWidth="1"/>
    <col min="5368" max="5368" width="5.3984375" customWidth="1"/>
    <col min="5369" max="5369" width="7.59765625" customWidth="1"/>
    <col min="5370" max="5370" width="5.3984375" bestFit="1" customWidth="1"/>
    <col min="5371" max="5371" width="7.59765625" customWidth="1"/>
    <col min="5372" max="5372" width="5.3984375" customWidth="1"/>
    <col min="5373" max="5373" width="7.59765625" customWidth="1"/>
    <col min="5374" max="5374" width="5.3984375" bestFit="1" customWidth="1"/>
    <col min="5375" max="5375" width="7.59765625" customWidth="1"/>
    <col min="5376" max="5376" width="5.3984375" customWidth="1"/>
    <col min="5377" max="5377" width="7.59765625" customWidth="1"/>
    <col min="5378" max="5378" width="5.3984375" bestFit="1" customWidth="1"/>
    <col min="5379" max="5379" width="7.59765625" customWidth="1"/>
    <col min="5380" max="5380" width="5.3984375" customWidth="1"/>
    <col min="5381" max="5381" width="7.59765625" customWidth="1"/>
    <col min="5382" max="5382" width="5.3984375" bestFit="1" customWidth="1"/>
    <col min="5383" max="5383" width="7.59765625" customWidth="1"/>
    <col min="5384" max="5384" width="5.3984375" customWidth="1"/>
    <col min="5385" max="5385" width="7.59765625" customWidth="1"/>
    <col min="5386" max="5386" width="5.3984375" bestFit="1" customWidth="1"/>
    <col min="5387" max="5387" width="7.59765625" customWidth="1"/>
    <col min="5388" max="5388" width="5.3984375" customWidth="1"/>
    <col min="5389" max="5389" width="7.59765625" customWidth="1"/>
    <col min="5390" max="5390" width="5.3984375" bestFit="1" customWidth="1"/>
    <col min="5391" max="5391" width="7.59765625" customWidth="1"/>
    <col min="5392" max="5392" width="5.3984375" customWidth="1"/>
    <col min="5393" max="5393" width="7.59765625" customWidth="1"/>
    <col min="5394" max="5394" width="5.3984375" bestFit="1" customWidth="1"/>
    <col min="5395" max="5395" width="7.59765625" customWidth="1"/>
    <col min="5396" max="5396" width="5.3984375" customWidth="1"/>
    <col min="5397" max="5397" width="7.59765625" customWidth="1"/>
    <col min="5398" max="5398" width="5.3984375" bestFit="1" customWidth="1"/>
    <col min="5399" max="5399" width="7.59765625" customWidth="1"/>
    <col min="5400" max="5400" width="5.3984375" customWidth="1"/>
    <col min="5401" max="5401" width="7.59765625" customWidth="1"/>
    <col min="5402" max="5402" width="5.3984375" bestFit="1" customWidth="1"/>
    <col min="5403" max="5403" width="7.59765625" customWidth="1"/>
    <col min="5404" max="5404" width="5.3984375" customWidth="1"/>
    <col min="5405" max="5405" width="7.59765625" customWidth="1"/>
    <col min="5406" max="5406" width="5.3984375" bestFit="1" customWidth="1"/>
    <col min="5407" max="5407" width="7.59765625" customWidth="1"/>
    <col min="5408" max="5408" width="5.3984375" customWidth="1"/>
    <col min="5409" max="5409" width="7.59765625" customWidth="1"/>
    <col min="5410" max="5410" width="5.3984375" bestFit="1" customWidth="1"/>
    <col min="5412" max="5413" width="5.3984375" bestFit="1" customWidth="1"/>
    <col min="5414" max="5414" width="2.09765625" bestFit="1" customWidth="1"/>
    <col min="5565" max="5565" width="4.3984375" customWidth="1"/>
    <col min="5566" max="5566" width="30.5" customWidth="1"/>
    <col min="5569" max="5569" width="10.69921875" customWidth="1"/>
    <col min="5570" max="5570" width="5.19921875" customWidth="1"/>
    <col min="5571" max="5571" width="7.59765625" customWidth="1"/>
    <col min="5572" max="5572" width="5.3984375" customWidth="1"/>
    <col min="5573" max="5573" width="7.59765625" customWidth="1"/>
    <col min="5574" max="5574" width="6" bestFit="1" customWidth="1"/>
    <col min="5575" max="5575" width="7.59765625" customWidth="1"/>
    <col min="5576" max="5576" width="5.3984375" customWidth="1"/>
    <col min="5577" max="5577" width="7.59765625" customWidth="1"/>
    <col min="5578" max="5578" width="5.3984375" bestFit="1" customWidth="1"/>
    <col min="5579" max="5579" width="7.59765625" customWidth="1"/>
    <col min="5580" max="5580" width="5.3984375" customWidth="1"/>
    <col min="5581" max="5581" width="7.59765625" customWidth="1"/>
    <col min="5582" max="5582" width="5.3984375" bestFit="1" customWidth="1"/>
    <col min="5583" max="5583" width="7.59765625" customWidth="1"/>
    <col min="5584" max="5584" width="5.3984375" customWidth="1"/>
    <col min="5585" max="5585" width="7.59765625" customWidth="1"/>
    <col min="5586" max="5586" width="5.3984375" bestFit="1" customWidth="1"/>
    <col min="5587" max="5587" width="7.59765625" customWidth="1"/>
    <col min="5588" max="5588" width="5.3984375" customWidth="1"/>
    <col min="5589" max="5589" width="7.59765625" customWidth="1"/>
    <col min="5590" max="5590" width="5.3984375" bestFit="1" customWidth="1"/>
    <col min="5591" max="5591" width="7.59765625" customWidth="1"/>
    <col min="5592" max="5592" width="5.3984375" customWidth="1"/>
    <col min="5593" max="5593" width="7.59765625" customWidth="1"/>
    <col min="5594" max="5594" width="5.3984375" bestFit="1" customWidth="1"/>
    <col min="5595" max="5595" width="7.59765625" customWidth="1"/>
    <col min="5596" max="5596" width="5.3984375" customWidth="1"/>
    <col min="5597" max="5597" width="7.59765625" customWidth="1"/>
    <col min="5598" max="5598" width="5.3984375" bestFit="1" customWidth="1"/>
    <col min="5599" max="5599" width="7.59765625" customWidth="1"/>
    <col min="5600" max="5600" width="5.3984375" customWidth="1"/>
    <col min="5601" max="5601" width="7.59765625" customWidth="1"/>
    <col min="5602" max="5602" width="5.3984375" bestFit="1" customWidth="1"/>
    <col min="5603" max="5603" width="7.59765625" customWidth="1"/>
    <col min="5604" max="5604" width="5.3984375" customWidth="1"/>
    <col min="5605" max="5605" width="7.59765625" customWidth="1"/>
    <col min="5606" max="5606" width="5.3984375" bestFit="1" customWidth="1"/>
    <col min="5607" max="5607" width="7.59765625" customWidth="1"/>
    <col min="5608" max="5608" width="5.3984375" customWidth="1"/>
    <col min="5609" max="5609" width="7.59765625" customWidth="1"/>
    <col min="5610" max="5610" width="5.3984375" bestFit="1" customWidth="1"/>
    <col min="5611" max="5611" width="7.59765625" customWidth="1"/>
    <col min="5612" max="5612" width="5.3984375" customWidth="1"/>
    <col min="5613" max="5613" width="7.59765625" customWidth="1"/>
    <col min="5614" max="5614" width="5.3984375" bestFit="1" customWidth="1"/>
    <col min="5615" max="5615" width="7.59765625" customWidth="1"/>
    <col min="5616" max="5616" width="5.3984375" customWidth="1"/>
    <col min="5617" max="5617" width="7.59765625" customWidth="1"/>
    <col min="5618" max="5618" width="5.3984375" bestFit="1" customWidth="1"/>
    <col min="5619" max="5619" width="7.59765625" customWidth="1"/>
    <col min="5620" max="5620" width="5.3984375" customWidth="1"/>
    <col min="5621" max="5621" width="7.59765625" customWidth="1"/>
    <col min="5622" max="5622" width="5.3984375" bestFit="1" customWidth="1"/>
    <col min="5623" max="5623" width="7.59765625" customWidth="1"/>
    <col min="5624" max="5624" width="5.3984375" customWidth="1"/>
    <col min="5625" max="5625" width="7.59765625" customWidth="1"/>
    <col min="5626" max="5626" width="5.3984375" bestFit="1" customWidth="1"/>
    <col min="5627" max="5627" width="7.59765625" customWidth="1"/>
    <col min="5628" max="5628" width="5.3984375" customWidth="1"/>
    <col min="5629" max="5629" width="7.59765625" customWidth="1"/>
    <col min="5630" max="5630" width="5.3984375" bestFit="1" customWidth="1"/>
    <col min="5631" max="5631" width="7.59765625" customWidth="1"/>
    <col min="5632" max="5632" width="5.3984375" customWidth="1"/>
    <col min="5633" max="5633" width="7.59765625" customWidth="1"/>
    <col min="5634" max="5634" width="5.3984375" bestFit="1" customWidth="1"/>
    <col min="5635" max="5635" width="7.59765625" customWidth="1"/>
    <col min="5636" max="5636" width="5.3984375" customWidth="1"/>
    <col min="5637" max="5637" width="7.59765625" customWidth="1"/>
    <col min="5638" max="5638" width="5.3984375" bestFit="1" customWidth="1"/>
    <col min="5639" max="5639" width="7.59765625" customWidth="1"/>
    <col min="5640" max="5640" width="5.3984375" customWidth="1"/>
    <col min="5641" max="5641" width="7.59765625" customWidth="1"/>
    <col min="5642" max="5642" width="5.3984375" bestFit="1" customWidth="1"/>
    <col min="5643" max="5643" width="7.59765625" customWidth="1"/>
    <col min="5644" max="5644" width="5.3984375" customWidth="1"/>
    <col min="5645" max="5645" width="7.59765625" customWidth="1"/>
    <col min="5646" max="5646" width="5.3984375" bestFit="1" customWidth="1"/>
    <col min="5647" max="5647" width="7.59765625" customWidth="1"/>
    <col min="5648" max="5648" width="5.3984375" customWidth="1"/>
    <col min="5649" max="5649" width="7.59765625" customWidth="1"/>
    <col min="5650" max="5650" width="5.3984375" bestFit="1" customWidth="1"/>
    <col min="5651" max="5651" width="7.59765625" customWidth="1"/>
    <col min="5652" max="5652" width="5.3984375" customWidth="1"/>
    <col min="5653" max="5653" width="7.59765625" customWidth="1"/>
    <col min="5654" max="5654" width="5.3984375" bestFit="1" customWidth="1"/>
    <col min="5655" max="5655" width="7.59765625" customWidth="1"/>
    <col min="5656" max="5656" width="5.3984375" customWidth="1"/>
    <col min="5657" max="5657" width="7.59765625" customWidth="1"/>
    <col min="5658" max="5658" width="5.3984375" bestFit="1" customWidth="1"/>
    <col min="5659" max="5659" width="7.59765625" customWidth="1"/>
    <col min="5660" max="5660" width="5.3984375" customWidth="1"/>
    <col min="5661" max="5661" width="7.59765625" customWidth="1"/>
    <col min="5662" max="5662" width="5.3984375" bestFit="1" customWidth="1"/>
    <col min="5663" max="5663" width="7.59765625" customWidth="1"/>
    <col min="5664" max="5664" width="5.3984375" customWidth="1"/>
    <col min="5665" max="5665" width="7.59765625" customWidth="1"/>
    <col min="5666" max="5666" width="5.3984375" bestFit="1" customWidth="1"/>
    <col min="5668" max="5669" width="5.3984375" bestFit="1" customWidth="1"/>
    <col min="5670" max="5670" width="2.09765625" bestFit="1" customWidth="1"/>
    <col min="5821" max="5821" width="4.3984375" customWidth="1"/>
    <col min="5822" max="5822" width="30.5" customWidth="1"/>
    <col min="5825" max="5825" width="10.69921875" customWidth="1"/>
    <col min="5826" max="5826" width="5.19921875" customWidth="1"/>
    <col min="5827" max="5827" width="7.59765625" customWidth="1"/>
    <col min="5828" max="5828" width="5.3984375" customWidth="1"/>
    <col min="5829" max="5829" width="7.59765625" customWidth="1"/>
    <col min="5830" max="5830" width="6" bestFit="1" customWidth="1"/>
    <col min="5831" max="5831" width="7.59765625" customWidth="1"/>
    <col min="5832" max="5832" width="5.3984375" customWidth="1"/>
    <col min="5833" max="5833" width="7.59765625" customWidth="1"/>
    <col min="5834" max="5834" width="5.3984375" bestFit="1" customWidth="1"/>
    <col min="5835" max="5835" width="7.59765625" customWidth="1"/>
    <col min="5836" max="5836" width="5.3984375" customWidth="1"/>
    <col min="5837" max="5837" width="7.59765625" customWidth="1"/>
    <col min="5838" max="5838" width="5.3984375" bestFit="1" customWidth="1"/>
    <col min="5839" max="5839" width="7.59765625" customWidth="1"/>
    <col min="5840" max="5840" width="5.3984375" customWidth="1"/>
    <col min="5841" max="5841" width="7.59765625" customWidth="1"/>
    <col min="5842" max="5842" width="5.3984375" bestFit="1" customWidth="1"/>
    <col min="5843" max="5843" width="7.59765625" customWidth="1"/>
    <col min="5844" max="5844" width="5.3984375" customWidth="1"/>
    <col min="5845" max="5845" width="7.59765625" customWidth="1"/>
    <col min="5846" max="5846" width="5.3984375" bestFit="1" customWidth="1"/>
    <col min="5847" max="5847" width="7.59765625" customWidth="1"/>
    <col min="5848" max="5848" width="5.3984375" customWidth="1"/>
    <col min="5849" max="5849" width="7.59765625" customWidth="1"/>
    <col min="5850" max="5850" width="5.3984375" bestFit="1" customWidth="1"/>
    <col min="5851" max="5851" width="7.59765625" customWidth="1"/>
    <col min="5852" max="5852" width="5.3984375" customWidth="1"/>
    <col min="5853" max="5853" width="7.59765625" customWidth="1"/>
    <col min="5854" max="5854" width="5.3984375" bestFit="1" customWidth="1"/>
    <col min="5855" max="5855" width="7.59765625" customWidth="1"/>
    <col min="5856" max="5856" width="5.3984375" customWidth="1"/>
    <col min="5857" max="5857" width="7.59765625" customWidth="1"/>
    <col min="5858" max="5858" width="5.3984375" bestFit="1" customWidth="1"/>
    <col min="5859" max="5859" width="7.59765625" customWidth="1"/>
    <col min="5860" max="5860" width="5.3984375" customWidth="1"/>
    <col min="5861" max="5861" width="7.59765625" customWidth="1"/>
    <col min="5862" max="5862" width="5.3984375" bestFit="1" customWidth="1"/>
    <col min="5863" max="5863" width="7.59765625" customWidth="1"/>
    <col min="5864" max="5864" width="5.3984375" customWidth="1"/>
    <col min="5865" max="5865" width="7.59765625" customWidth="1"/>
    <col min="5866" max="5866" width="5.3984375" bestFit="1" customWidth="1"/>
    <col min="5867" max="5867" width="7.59765625" customWidth="1"/>
    <col min="5868" max="5868" width="5.3984375" customWidth="1"/>
    <col min="5869" max="5869" width="7.59765625" customWidth="1"/>
    <col min="5870" max="5870" width="5.3984375" bestFit="1" customWidth="1"/>
    <col min="5871" max="5871" width="7.59765625" customWidth="1"/>
    <col min="5872" max="5872" width="5.3984375" customWidth="1"/>
    <col min="5873" max="5873" width="7.59765625" customWidth="1"/>
    <col min="5874" max="5874" width="5.3984375" bestFit="1" customWidth="1"/>
    <col min="5875" max="5875" width="7.59765625" customWidth="1"/>
    <col min="5876" max="5876" width="5.3984375" customWidth="1"/>
    <col min="5877" max="5877" width="7.59765625" customWidth="1"/>
    <col min="5878" max="5878" width="5.3984375" bestFit="1" customWidth="1"/>
    <col min="5879" max="5879" width="7.59765625" customWidth="1"/>
    <col min="5880" max="5880" width="5.3984375" customWidth="1"/>
    <col min="5881" max="5881" width="7.59765625" customWidth="1"/>
    <col min="5882" max="5882" width="5.3984375" bestFit="1" customWidth="1"/>
    <col min="5883" max="5883" width="7.59765625" customWidth="1"/>
    <col min="5884" max="5884" width="5.3984375" customWidth="1"/>
    <col min="5885" max="5885" width="7.59765625" customWidth="1"/>
    <col min="5886" max="5886" width="5.3984375" bestFit="1" customWidth="1"/>
    <col min="5887" max="5887" width="7.59765625" customWidth="1"/>
    <col min="5888" max="5888" width="5.3984375" customWidth="1"/>
    <col min="5889" max="5889" width="7.59765625" customWidth="1"/>
    <col min="5890" max="5890" width="5.3984375" bestFit="1" customWidth="1"/>
    <col min="5891" max="5891" width="7.59765625" customWidth="1"/>
    <col min="5892" max="5892" width="5.3984375" customWidth="1"/>
    <col min="5893" max="5893" width="7.59765625" customWidth="1"/>
    <col min="5894" max="5894" width="5.3984375" bestFit="1" customWidth="1"/>
    <col min="5895" max="5895" width="7.59765625" customWidth="1"/>
    <col min="5896" max="5896" width="5.3984375" customWidth="1"/>
    <col min="5897" max="5897" width="7.59765625" customWidth="1"/>
    <col min="5898" max="5898" width="5.3984375" bestFit="1" customWidth="1"/>
    <col min="5899" max="5899" width="7.59765625" customWidth="1"/>
    <col min="5900" max="5900" width="5.3984375" customWidth="1"/>
    <col min="5901" max="5901" width="7.59765625" customWidth="1"/>
    <col min="5902" max="5902" width="5.3984375" bestFit="1" customWidth="1"/>
    <col min="5903" max="5903" width="7.59765625" customWidth="1"/>
    <col min="5904" max="5904" width="5.3984375" customWidth="1"/>
    <col min="5905" max="5905" width="7.59765625" customWidth="1"/>
    <col min="5906" max="5906" width="5.3984375" bestFit="1" customWidth="1"/>
    <col min="5907" max="5907" width="7.59765625" customWidth="1"/>
    <col min="5908" max="5908" width="5.3984375" customWidth="1"/>
    <col min="5909" max="5909" width="7.59765625" customWidth="1"/>
    <col min="5910" max="5910" width="5.3984375" bestFit="1" customWidth="1"/>
    <col min="5911" max="5911" width="7.59765625" customWidth="1"/>
    <col min="5912" max="5912" width="5.3984375" customWidth="1"/>
    <col min="5913" max="5913" width="7.59765625" customWidth="1"/>
    <col min="5914" max="5914" width="5.3984375" bestFit="1" customWidth="1"/>
    <col min="5915" max="5915" width="7.59765625" customWidth="1"/>
    <col min="5916" max="5916" width="5.3984375" customWidth="1"/>
    <col min="5917" max="5917" width="7.59765625" customWidth="1"/>
    <col min="5918" max="5918" width="5.3984375" bestFit="1" customWidth="1"/>
    <col min="5919" max="5919" width="7.59765625" customWidth="1"/>
    <col min="5920" max="5920" width="5.3984375" customWidth="1"/>
    <col min="5921" max="5921" width="7.59765625" customWidth="1"/>
    <col min="5922" max="5922" width="5.3984375" bestFit="1" customWidth="1"/>
    <col min="5924" max="5925" width="5.3984375" bestFit="1" customWidth="1"/>
    <col min="5926" max="5926" width="2.09765625" bestFit="1" customWidth="1"/>
    <col min="6077" max="6077" width="4.3984375" customWidth="1"/>
    <col min="6078" max="6078" width="30.5" customWidth="1"/>
    <col min="6081" max="6081" width="10.69921875" customWidth="1"/>
    <col min="6082" max="6082" width="5.19921875" customWidth="1"/>
    <col min="6083" max="6083" width="7.59765625" customWidth="1"/>
    <col min="6084" max="6084" width="5.3984375" customWidth="1"/>
    <col min="6085" max="6085" width="7.59765625" customWidth="1"/>
    <col min="6086" max="6086" width="6" bestFit="1" customWidth="1"/>
    <col min="6087" max="6087" width="7.59765625" customWidth="1"/>
    <col min="6088" max="6088" width="5.3984375" customWidth="1"/>
    <col min="6089" max="6089" width="7.59765625" customWidth="1"/>
    <col min="6090" max="6090" width="5.3984375" bestFit="1" customWidth="1"/>
    <col min="6091" max="6091" width="7.59765625" customWidth="1"/>
    <col min="6092" max="6092" width="5.3984375" customWidth="1"/>
    <col min="6093" max="6093" width="7.59765625" customWidth="1"/>
    <col min="6094" max="6094" width="5.3984375" bestFit="1" customWidth="1"/>
    <col min="6095" max="6095" width="7.59765625" customWidth="1"/>
    <col min="6096" max="6096" width="5.3984375" customWidth="1"/>
    <col min="6097" max="6097" width="7.59765625" customWidth="1"/>
    <col min="6098" max="6098" width="5.3984375" bestFit="1" customWidth="1"/>
    <col min="6099" max="6099" width="7.59765625" customWidth="1"/>
    <col min="6100" max="6100" width="5.3984375" customWidth="1"/>
    <col min="6101" max="6101" width="7.59765625" customWidth="1"/>
    <col min="6102" max="6102" width="5.3984375" bestFit="1" customWidth="1"/>
    <col min="6103" max="6103" width="7.59765625" customWidth="1"/>
    <col min="6104" max="6104" width="5.3984375" customWidth="1"/>
    <col min="6105" max="6105" width="7.59765625" customWidth="1"/>
    <col min="6106" max="6106" width="5.3984375" bestFit="1" customWidth="1"/>
    <col min="6107" max="6107" width="7.59765625" customWidth="1"/>
    <col min="6108" max="6108" width="5.3984375" customWidth="1"/>
    <col min="6109" max="6109" width="7.59765625" customWidth="1"/>
    <col min="6110" max="6110" width="5.3984375" bestFit="1" customWidth="1"/>
    <col min="6111" max="6111" width="7.59765625" customWidth="1"/>
    <col min="6112" max="6112" width="5.3984375" customWidth="1"/>
    <col min="6113" max="6113" width="7.59765625" customWidth="1"/>
    <col min="6114" max="6114" width="5.3984375" bestFit="1" customWidth="1"/>
    <col min="6115" max="6115" width="7.59765625" customWidth="1"/>
    <col min="6116" max="6116" width="5.3984375" customWidth="1"/>
    <col min="6117" max="6117" width="7.59765625" customWidth="1"/>
    <col min="6118" max="6118" width="5.3984375" bestFit="1" customWidth="1"/>
    <col min="6119" max="6119" width="7.59765625" customWidth="1"/>
    <col min="6120" max="6120" width="5.3984375" customWidth="1"/>
    <col min="6121" max="6121" width="7.59765625" customWidth="1"/>
    <col min="6122" max="6122" width="5.3984375" bestFit="1" customWidth="1"/>
    <col min="6123" max="6123" width="7.59765625" customWidth="1"/>
    <col min="6124" max="6124" width="5.3984375" customWidth="1"/>
    <col min="6125" max="6125" width="7.59765625" customWidth="1"/>
    <col min="6126" max="6126" width="5.3984375" bestFit="1" customWidth="1"/>
    <col min="6127" max="6127" width="7.59765625" customWidth="1"/>
    <col min="6128" max="6128" width="5.3984375" customWidth="1"/>
    <col min="6129" max="6129" width="7.59765625" customWidth="1"/>
    <col min="6130" max="6130" width="5.3984375" bestFit="1" customWidth="1"/>
    <col min="6131" max="6131" width="7.59765625" customWidth="1"/>
    <col min="6132" max="6132" width="5.3984375" customWidth="1"/>
    <col min="6133" max="6133" width="7.59765625" customWidth="1"/>
    <col min="6134" max="6134" width="5.3984375" bestFit="1" customWidth="1"/>
    <col min="6135" max="6135" width="7.59765625" customWidth="1"/>
    <col min="6136" max="6136" width="5.3984375" customWidth="1"/>
    <col min="6137" max="6137" width="7.59765625" customWidth="1"/>
    <col min="6138" max="6138" width="5.3984375" bestFit="1" customWidth="1"/>
    <col min="6139" max="6139" width="7.59765625" customWidth="1"/>
    <col min="6140" max="6140" width="5.3984375" customWidth="1"/>
    <col min="6141" max="6141" width="7.59765625" customWidth="1"/>
    <col min="6142" max="6142" width="5.3984375" bestFit="1" customWidth="1"/>
    <col min="6143" max="6143" width="7.59765625" customWidth="1"/>
    <col min="6144" max="6144" width="5.3984375" customWidth="1"/>
    <col min="6145" max="6145" width="7.59765625" customWidth="1"/>
    <col min="6146" max="6146" width="5.3984375" bestFit="1" customWidth="1"/>
    <col min="6147" max="6147" width="7.59765625" customWidth="1"/>
    <col min="6148" max="6148" width="5.3984375" customWidth="1"/>
    <col min="6149" max="6149" width="7.59765625" customWidth="1"/>
    <col min="6150" max="6150" width="5.3984375" bestFit="1" customWidth="1"/>
    <col min="6151" max="6151" width="7.59765625" customWidth="1"/>
    <col min="6152" max="6152" width="5.3984375" customWidth="1"/>
    <col min="6153" max="6153" width="7.59765625" customWidth="1"/>
    <col min="6154" max="6154" width="5.3984375" bestFit="1" customWidth="1"/>
    <col min="6155" max="6155" width="7.59765625" customWidth="1"/>
    <col min="6156" max="6156" width="5.3984375" customWidth="1"/>
    <col min="6157" max="6157" width="7.59765625" customWidth="1"/>
    <col min="6158" max="6158" width="5.3984375" bestFit="1" customWidth="1"/>
    <col min="6159" max="6159" width="7.59765625" customWidth="1"/>
    <col min="6160" max="6160" width="5.3984375" customWidth="1"/>
    <col min="6161" max="6161" width="7.59765625" customWidth="1"/>
    <col min="6162" max="6162" width="5.3984375" bestFit="1" customWidth="1"/>
    <col min="6163" max="6163" width="7.59765625" customWidth="1"/>
    <col min="6164" max="6164" width="5.3984375" customWidth="1"/>
    <col min="6165" max="6165" width="7.59765625" customWidth="1"/>
    <col min="6166" max="6166" width="5.3984375" bestFit="1" customWidth="1"/>
    <col min="6167" max="6167" width="7.59765625" customWidth="1"/>
    <col min="6168" max="6168" width="5.3984375" customWidth="1"/>
    <col min="6169" max="6169" width="7.59765625" customWidth="1"/>
    <col min="6170" max="6170" width="5.3984375" bestFit="1" customWidth="1"/>
    <col min="6171" max="6171" width="7.59765625" customWidth="1"/>
    <col min="6172" max="6172" width="5.3984375" customWidth="1"/>
    <col min="6173" max="6173" width="7.59765625" customWidth="1"/>
    <col min="6174" max="6174" width="5.3984375" bestFit="1" customWidth="1"/>
    <col min="6175" max="6175" width="7.59765625" customWidth="1"/>
    <col min="6176" max="6176" width="5.3984375" customWidth="1"/>
    <col min="6177" max="6177" width="7.59765625" customWidth="1"/>
    <col min="6178" max="6178" width="5.3984375" bestFit="1" customWidth="1"/>
    <col min="6180" max="6181" width="5.3984375" bestFit="1" customWidth="1"/>
    <col min="6182" max="6182" width="2.09765625" bestFit="1" customWidth="1"/>
    <col min="6333" max="6333" width="4.3984375" customWidth="1"/>
    <col min="6334" max="6334" width="30.5" customWidth="1"/>
    <col min="6337" max="6337" width="10.69921875" customWidth="1"/>
    <col min="6338" max="6338" width="5.19921875" customWidth="1"/>
    <col min="6339" max="6339" width="7.59765625" customWidth="1"/>
    <col min="6340" max="6340" width="5.3984375" customWidth="1"/>
    <col min="6341" max="6341" width="7.59765625" customWidth="1"/>
    <col min="6342" max="6342" width="6" bestFit="1" customWidth="1"/>
    <col min="6343" max="6343" width="7.59765625" customWidth="1"/>
    <col min="6344" max="6344" width="5.3984375" customWidth="1"/>
    <col min="6345" max="6345" width="7.59765625" customWidth="1"/>
    <col min="6346" max="6346" width="5.3984375" bestFit="1" customWidth="1"/>
    <col min="6347" max="6347" width="7.59765625" customWidth="1"/>
    <col min="6348" max="6348" width="5.3984375" customWidth="1"/>
    <col min="6349" max="6349" width="7.59765625" customWidth="1"/>
    <col min="6350" max="6350" width="5.3984375" bestFit="1" customWidth="1"/>
    <col min="6351" max="6351" width="7.59765625" customWidth="1"/>
    <col min="6352" max="6352" width="5.3984375" customWidth="1"/>
    <col min="6353" max="6353" width="7.59765625" customWidth="1"/>
    <col min="6354" max="6354" width="5.3984375" bestFit="1" customWidth="1"/>
    <col min="6355" max="6355" width="7.59765625" customWidth="1"/>
    <col min="6356" max="6356" width="5.3984375" customWidth="1"/>
    <col min="6357" max="6357" width="7.59765625" customWidth="1"/>
    <col min="6358" max="6358" width="5.3984375" bestFit="1" customWidth="1"/>
    <col min="6359" max="6359" width="7.59765625" customWidth="1"/>
    <col min="6360" max="6360" width="5.3984375" customWidth="1"/>
    <col min="6361" max="6361" width="7.59765625" customWidth="1"/>
    <col min="6362" max="6362" width="5.3984375" bestFit="1" customWidth="1"/>
    <col min="6363" max="6363" width="7.59765625" customWidth="1"/>
    <col min="6364" max="6364" width="5.3984375" customWidth="1"/>
    <col min="6365" max="6365" width="7.59765625" customWidth="1"/>
    <col min="6366" max="6366" width="5.3984375" bestFit="1" customWidth="1"/>
    <col min="6367" max="6367" width="7.59765625" customWidth="1"/>
    <col min="6368" max="6368" width="5.3984375" customWidth="1"/>
    <col min="6369" max="6369" width="7.59765625" customWidth="1"/>
    <col min="6370" max="6370" width="5.3984375" bestFit="1" customWidth="1"/>
    <col min="6371" max="6371" width="7.59765625" customWidth="1"/>
    <col min="6372" max="6372" width="5.3984375" customWidth="1"/>
    <col min="6373" max="6373" width="7.59765625" customWidth="1"/>
    <col min="6374" max="6374" width="5.3984375" bestFit="1" customWidth="1"/>
    <col min="6375" max="6375" width="7.59765625" customWidth="1"/>
    <col min="6376" max="6376" width="5.3984375" customWidth="1"/>
    <col min="6377" max="6377" width="7.59765625" customWidth="1"/>
    <col min="6378" max="6378" width="5.3984375" bestFit="1" customWidth="1"/>
    <col min="6379" max="6379" width="7.59765625" customWidth="1"/>
    <col min="6380" max="6380" width="5.3984375" customWidth="1"/>
    <col min="6381" max="6381" width="7.59765625" customWidth="1"/>
    <col min="6382" max="6382" width="5.3984375" bestFit="1" customWidth="1"/>
    <col min="6383" max="6383" width="7.59765625" customWidth="1"/>
    <col min="6384" max="6384" width="5.3984375" customWidth="1"/>
    <col min="6385" max="6385" width="7.59765625" customWidth="1"/>
    <col min="6386" max="6386" width="5.3984375" bestFit="1" customWidth="1"/>
    <col min="6387" max="6387" width="7.59765625" customWidth="1"/>
    <col min="6388" max="6388" width="5.3984375" customWidth="1"/>
    <col min="6389" max="6389" width="7.59765625" customWidth="1"/>
    <col min="6390" max="6390" width="5.3984375" bestFit="1" customWidth="1"/>
    <col min="6391" max="6391" width="7.59765625" customWidth="1"/>
    <col min="6392" max="6392" width="5.3984375" customWidth="1"/>
    <col min="6393" max="6393" width="7.59765625" customWidth="1"/>
    <col min="6394" max="6394" width="5.3984375" bestFit="1" customWidth="1"/>
    <col min="6395" max="6395" width="7.59765625" customWidth="1"/>
    <col min="6396" max="6396" width="5.3984375" customWidth="1"/>
    <col min="6397" max="6397" width="7.59765625" customWidth="1"/>
    <col min="6398" max="6398" width="5.3984375" bestFit="1" customWidth="1"/>
    <col min="6399" max="6399" width="7.59765625" customWidth="1"/>
    <col min="6400" max="6400" width="5.3984375" customWidth="1"/>
    <col min="6401" max="6401" width="7.59765625" customWidth="1"/>
    <col min="6402" max="6402" width="5.3984375" bestFit="1" customWidth="1"/>
    <col min="6403" max="6403" width="7.59765625" customWidth="1"/>
    <col min="6404" max="6404" width="5.3984375" customWidth="1"/>
    <col min="6405" max="6405" width="7.59765625" customWidth="1"/>
    <col min="6406" max="6406" width="5.3984375" bestFit="1" customWidth="1"/>
    <col min="6407" max="6407" width="7.59765625" customWidth="1"/>
    <col min="6408" max="6408" width="5.3984375" customWidth="1"/>
    <col min="6409" max="6409" width="7.59765625" customWidth="1"/>
    <col min="6410" max="6410" width="5.3984375" bestFit="1" customWidth="1"/>
    <col min="6411" max="6411" width="7.59765625" customWidth="1"/>
    <col min="6412" max="6412" width="5.3984375" customWidth="1"/>
    <col min="6413" max="6413" width="7.59765625" customWidth="1"/>
    <col min="6414" max="6414" width="5.3984375" bestFit="1" customWidth="1"/>
    <col min="6415" max="6415" width="7.59765625" customWidth="1"/>
    <col min="6416" max="6416" width="5.3984375" customWidth="1"/>
    <col min="6417" max="6417" width="7.59765625" customWidth="1"/>
    <col min="6418" max="6418" width="5.3984375" bestFit="1" customWidth="1"/>
    <col min="6419" max="6419" width="7.59765625" customWidth="1"/>
    <col min="6420" max="6420" width="5.3984375" customWidth="1"/>
    <col min="6421" max="6421" width="7.59765625" customWidth="1"/>
    <col min="6422" max="6422" width="5.3984375" bestFit="1" customWidth="1"/>
    <col min="6423" max="6423" width="7.59765625" customWidth="1"/>
    <col min="6424" max="6424" width="5.3984375" customWidth="1"/>
    <col min="6425" max="6425" width="7.59765625" customWidth="1"/>
    <col min="6426" max="6426" width="5.3984375" bestFit="1" customWidth="1"/>
    <col min="6427" max="6427" width="7.59765625" customWidth="1"/>
    <col min="6428" max="6428" width="5.3984375" customWidth="1"/>
    <col min="6429" max="6429" width="7.59765625" customWidth="1"/>
    <col min="6430" max="6430" width="5.3984375" bestFit="1" customWidth="1"/>
    <col min="6431" max="6431" width="7.59765625" customWidth="1"/>
    <col min="6432" max="6432" width="5.3984375" customWidth="1"/>
    <col min="6433" max="6433" width="7.59765625" customWidth="1"/>
    <col min="6434" max="6434" width="5.3984375" bestFit="1" customWidth="1"/>
    <col min="6436" max="6437" width="5.3984375" bestFit="1" customWidth="1"/>
    <col min="6438" max="6438" width="2.09765625" bestFit="1" customWidth="1"/>
    <col min="6589" max="6589" width="4.3984375" customWidth="1"/>
    <col min="6590" max="6590" width="30.5" customWidth="1"/>
    <col min="6593" max="6593" width="10.69921875" customWidth="1"/>
    <col min="6594" max="6594" width="5.19921875" customWidth="1"/>
    <col min="6595" max="6595" width="7.59765625" customWidth="1"/>
    <col min="6596" max="6596" width="5.3984375" customWidth="1"/>
    <col min="6597" max="6597" width="7.59765625" customWidth="1"/>
    <col min="6598" max="6598" width="6" bestFit="1" customWidth="1"/>
    <col min="6599" max="6599" width="7.59765625" customWidth="1"/>
    <col min="6600" max="6600" width="5.3984375" customWidth="1"/>
    <col min="6601" max="6601" width="7.59765625" customWidth="1"/>
    <col min="6602" max="6602" width="5.3984375" bestFit="1" customWidth="1"/>
    <col min="6603" max="6603" width="7.59765625" customWidth="1"/>
    <col min="6604" max="6604" width="5.3984375" customWidth="1"/>
    <col min="6605" max="6605" width="7.59765625" customWidth="1"/>
    <col min="6606" max="6606" width="5.3984375" bestFit="1" customWidth="1"/>
    <col min="6607" max="6607" width="7.59765625" customWidth="1"/>
    <col min="6608" max="6608" width="5.3984375" customWidth="1"/>
    <col min="6609" max="6609" width="7.59765625" customWidth="1"/>
    <col min="6610" max="6610" width="5.3984375" bestFit="1" customWidth="1"/>
    <col min="6611" max="6611" width="7.59765625" customWidth="1"/>
    <col min="6612" max="6612" width="5.3984375" customWidth="1"/>
    <col min="6613" max="6613" width="7.59765625" customWidth="1"/>
    <col min="6614" max="6614" width="5.3984375" bestFit="1" customWidth="1"/>
    <col min="6615" max="6615" width="7.59765625" customWidth="1"/>
    <col min="6616" max="6616" width="5.3984375" customWidth="1"/>
    <col min="6617" max="6617" width="7.59765625" customWidth="1"/>
    <col min="6618" max="6618" width="5.3984375" bestFit="1" customWidth="1"/>
    <col min="6619" max="6619" width="7.59765625" customWidth="1"/>
    <col min="6620" max="6620" width="5.3984375" customWidth="1"/>
    <col min="6621" max="6621" width="7.59765625" customWidth="1"/>
    <col min="6622" max="6622" width="5.3984375" bestFit="1" customWidth="1"/>
    <col min="6623" max="6623" width="7.59765625" customWidth="1"/>
    <col min="6624" max="6624" width="5.3984375" customWidth="1"/>
    <col min="6625" max="6625" width="7.59765625" customWidth="1"/>
    <col min="6626" max="6626" width="5.3984375" bestFit="1" customWidth="1"/>
    <col min="6627" max="6627" width="7.59765625" customWidth="1"/>
    <col min="6628" max="6628" width="5.3984375" customWidth="1"/>
    <col min="6629" max="6629" width="7.59765625" customWidth="1"/>
    <col min="6630" max="6630" width="5.3984375" bestFit="1" customWidth="1"/>
    <col min="6631" max="6631" width="7.59765625" customWidth="1"/>
    <col min="6632" max="6632" width="5.3984375" customWidth="1"/>
    <col min="6633" max="6633" width="7.59765625" customWidth="1"/>
    <col min="6634" max="6634" width="5.3984375" bestFit="1" customWidth="1"/>
    <col min="6635" max="6635" width="7.59765625" customWidth="1"/>
    <col min="6636" max="6636" width="5.3984375" customWidth="1"/>
    <col min="6637" max="6637" width="7.59765625" customWidth="1"/>
    <col min="6638" max="6638" width="5.3984375" bestFit="1" customWidth="1"/>
    <col min="6639" max="6639" width="7.59765625" customWidth="1"/>
    <col min="6640" max="6640" width="5.3984375" customWidth="1"/>
    <col min="6641" max="6641" width="7.59765625" customWidth="1"/>
    <col min="6642" max="6642" width="5.3984375" bestFit="1" customWidth="1"/>
    <col min="6643" max="6643" width="7.59765625" customWidth="1"/>
    <col min="6644" max="6644" width="5.3984375" customWidth="1"/>
    <col min="6645" max="6645" width="7.59765625" customWidth="1"/>
    <col min="6646" max="6646" width="5.3984375" bestFit="1" customWidth="1"/>
    <col min="6647" max="6647" width="7.59765625" customWidth="1"/>
    <col min="6648" max="6648" width="5.3984375" customWidth="1"/>
    <col min="6649" max="6649" width="7.59765625" customWidth="1"/>
    <col min="6650" max="6650" width="5.3984375" bestFit="1" customWidth="1"/>
    <col min="6651" max="6651" width="7.59765625" customWidth="1"/>
    <col min="6652" max="6652" width="5.3984375" customWidth="1"/>
    <col min="6653" max="6653" width="7.59765625" customWidth="1"/>
    <col min="6654" max="6654" width="5.3984375" bestFit="1" customWidth="1"/>
    <col min="6655" max="6655" width="7.59765625" customWidth="1"/>
    <col min="6656" max="6656" width="5.3984375" customWidth="1"/>
    <col min="6657" max="6657" width="7.59765625" customWidth="1"/>
    <col min="6658" max="6658" width="5.3984375" bestFit="1" customWidth="1"/>
    <col min="6659" max="6659" width="7.59765625" customWidth="1"/>
    <col min="6660" max="6660" width="5.3984375" customWidth="1"/>
    <col min="6661" max="6661" width="7.59765625" customWidth="1"/>
    <col min="6662" max="6662" width="5.3984375" bestFit="1" customWidth="1"/>
    <col min="6663" max="6663" width="7.59765625" customWidth="1"/>
    <col min="6664" max="6664" width="5.3984375" customWidth="1"/>
    <col min="6665" max="6665" width="7.59765625" customWidth="1"/>
    <col min="6666" max="6666" width="5.3984375" bestFit="1" customWidth="1"/>
    <col min="6667" max="6667" width="7.59765625" customWidth="1"/>
    <col min="6668" max="6668" width="5.3984375" customWidth="1"/>
    <col min="6669" max="6669" width="7.59765625" customWidth="1"/>
    <col min="6670" max="6670" width="5.3984375" bestFit="1" customWidth="1"/>
    <col min="6671" max="6671" width="7.59765625" customWidth="1"/>
    <col min="6672" max="6672" width="5.3984375" customWidth="1"/>
    <col min="6673" max="6673" width="7.59765625" customWidth="1"/>
    <col min="6674" max="6674" width="5.3984375" bestFit="1" customWidth="1"/>
    <col min="6675" max="6675" width="7.59765625" customWidth="1"/>
    <col min="6676" max="6676" width="5.3984375" customWidth="1"/>
    <col min="6677" max="6677" width="7.59765625" customWidth="1"/>
    <col min="6678" max="6678" width="5.3984375" bestFit="1" customWidth="1"/>
    <col min="6679" max="6679" width="7.59765625" customWidth="1"/>
    <col min="6680" max="6680" width="5.3984375" customWidth="1"/>
    <col min="6681" max="6681" width="7.59765625" customWidth="1"/>
    <col min="6682" max="6682" width="5.3984375" bestFit="1" customWidth="1"/>
    <col min="6683" max="6683" width="7.59765625" customWidth="1"/>
    <col min="6684" max="6684" width="5.3984375" customWidth="1"/>
    <col min="6685" max="6685" width="7.59765625" customWidth="1"/>
    <col min="6686" max="6686" width="5.3984375" bestFit="1" customWidth="1"/>
    <col min="6687" max="6687" width="7.59765625" customWidth="1"/>
    <col min="6688" max="6688" width="5.3984375" customWidth="1"/>
    <col min="6689" max="6689" width="7.59765625" customWidth="1"/>
    <col min="6690" max="6690" width="5.3984375" bestFit="1" customWidth="1"/>
    <col min="6692" max="6693" width="5.3984375" bestFit="1" customWidth="1"/>
    <col min="6694" max="6694" width="2.09765625" bestFit="1" customWidth="1"/>
    <col min="6845" max="6845" width="4.3984375" customWidth="1"/>
    <col min="6846" max="6846" width="30.5" customWidth="1"/>
    <col min="6849" max="6849" width="10.69921875" customWidth="1"/>
    <col min="6850" max="6850" width="5.19921875" customWidth="1"/>
    <col min="6851" max="6851" width="7.59765625" customWidth="1"/>
    <col min="6852" max="6852" width="5.3984375" customWidth="1"/>
    <col min="6853" max="6853" width="7.59765625" customWidth="1"/>
    <col min="6854" max="6854" width="6" bestFit="1" customWidth="1"/>
    <col min="6855" max="6855" width="7.59765625" customWidth="1"/>
    <col min="6856" max="6856" width="5.3984375" customWidth="1"/>
    <col min="6857" max="6857" width="7.59765625" customWidth="1"/>
    <col min="6858" max="6858" width="5.3984375" bestFit="1" customWidth="1"/>
    <col min="6859" max="6859" width="7.59765625" customWidth="1"/>
    <col min="6860" max="6860" width="5.3984375" customWidth="1"/>
    <col min="6861" max="6861" width="7.59765625" customWidth="1"/>
    <col min="6862" max="6862" width="5.3984375" bestFit="1" customWidth="1"/>
    <col min="6863" max="6863" width="7.59765625" customWidth="1"/>
    <col min="6864" max="6864" width="5.3984375" customWidth="1"/>
    <col min="6865" max="6865" width="7.59765625" customWidth="1"/>
    <col min="6866" max="6866" width="5.3984375" bestFit="1" customWidth="1"/>
    <col min="6867" max="6867" width="7.59765625" customWidth="1"/>
    <col min="6868" max="6868" width="5.3984375" customWidth="1"/>
    <col min="6869" max="6869" width="7.59765625" customWidth="1"/>
    <col min="6870" max="6870" width="5.3984375" bestFit="1" customWidth="1"/>
    <col min="6871" max="6871" width="7.59765625" customWidth="1"/>
    <col min="6872" max="6872" width="5.3984375" customWidth="1"/>
    <col min="6873" max="6873" width="7.59765625" customWidth="1"/>
    <col min="6874" max="6874" width="5.3984375" bestFit="1" customWidth="1"/>
    <col min="6875" max="6875" width="7.59765625" customWidth="1"/>
    <col min="6876" max="6876" width="5.3984375" customWidth="1"/>
    <col min="6877" max="6877" width="7.59765625" customWidth="1"/>
    <col min="6878" max="6878" width="5.3984375" bestFit="1" customWidth="1"/>
    <col min="6879" max="6879" width="7.59765625" customWidth="1"/>
    <col min="6880" max="6880" width="5.3984375" customWidth="1"/>
    <col min="6881" max="6881" width="7.59765625" customWidth="1"/>
    <col min="6882" max="6882" width="5.3984375" bestFit="1" customWidth="1"/>
    <col min="6883" max="6883" width="7.59765625" customWidth="1"/>
    <col min="6884" max="6884" width="5.3984375" customWidth="1"/>
    <col min="6885" max="6885" width="7.59765625" customWidth="1"/>
    <col min="6886" max="6886" width="5.3984375" bestFit="1" customWidth="1"/>
    <col min="6887" max="6887" width="7.59765625" customWidth="1"/>
    <col min="6888" max="6888" width="5.3984375" customWidth="1"/>
    <col min="6889" max="6889" width="7.59765625" customWidth="1"/>
    <col min="6890" max="6890" width="5.3984375" bestFit="1" customWidth="1"/>
    <col min="6891" max="6891" width="7.59765625" customWidth="1"/>
    <col min="6892" max="6892" width="5.3984375" customWidth="1"/>
    <col min="6893" max="6893" width="7.59765625" customWidth="1"/>
    <col min="6894" max="6894" width="5.3984375" bestFit="1" customWidth="1"/>
    <col min="6895" max="6895" width="7.59765625" customWidth="1"/>
    <col min="6896" max="6896" width="5.3984375" customWidth="1"/>
    <col min="6897" max="6897" width="7.59765625" customWidth="1"/>
    <col min="6898" max="6898" width="5.3984375" bestFit="1" customWidth="1"/>
    <col min="6899" max="6899" width="7.59765625" customWidth="1"/>
    <col min="6900" max="6900" width="5.3984375" customWidth="1"/>
    <col min="6901" max="6901" width="7.59765625" customWidth="1"/>
    <col min="6902" max="6902" width="5.3984375" bestFit="1" customWidth="1"/>
    <col min="6903" max="6903" width="7.59765625" customWidth="1"/>
    <col min="6904" max="6904" width="5.3984375" customWidth="1"/>
    <col min="6905" max="6905" width="7.59765625" customWidth="1"/>
    <col min="6906" max="6906" width="5.3984375" bestFit="1" customWidth="1"/>
    <col min="6907" max="6907" width="7.59765625" customWidth="1"/>
    <col min="6908" max="6908" width="5.3984375" customWidth="1"/>
    <col min="6909" max="6909" width="7.59765625" customWidth="1"/>
    <col min="6910" max="6910" width="5.3984375" bestFit="1" customWidth="1"/>
    <col min="6911" max="6911" width="7.59765625" customWidth="1"/>
    <col min="6912" max="6912" width="5.3984375" customWidth="1"/>
    <col min="6913" max="6913" width="7.59765625" customWidth="1"/>
    <col min="6914" max="6914" width="5.3984375" bestFit="1" customWidth="1"/>
    <col min="6915" max="6915" width="7.59765625" customWidth="1"/>
    <col min="6916" max="6916" width="5.3984375" customWidth="1"/>
    <col min="6917" max="6917" width="7.59765625" customWidth="1"/>
    <col min="6918" max="6918" width="5.3984375" bestFit="1" customWidth="1"/>
    <col min="6919" max="6919" width="7.59765625" customWidth="1"/>
    <col min="6920" max="6920" width="5.3984375" customWidth="1"/>
    <col min="6921" max="6921" width="7.59765625" customWidth="1"/>
    <col min="6922" max="6922" width="5.3984375" bestFit="1" customWidth="1"/>
    <col min="6923" max="6923" width="7.59765625" customWidth="1"/>
    <col min="6924" max="6924" width="5.3984375" customWidth="1"/>
    <col min="6925" max="6925" width="7.59765625" customWidth="1"/>
    <col min="6926" max="6926" width="5.3984375" bestFit="1" customWidth="1"/>
    <col min="6927" max="6927" width="7.59765625" customWidth="1"/>
    <col min="6928" max="6928" width="5.3984375" customWidth="1"/>
    <col min="6929" max="6929" width="7.59765625" customWidth="1"/>
    <col min="6930" max="6930" width="5.3984375" bestFit="1" customWidth="1"/>
    <col min="6931" max="6931" width="7.59765625" customWidth="1"/>
    <col min="6932" max="6932" width="5.3984375" customWidth="1"/>
    <col min="6933" max="6933" width="7.59765625" customWidth="1"/>
    <col min="6934" max="6934" width="5.3984375" bestFit="1" customWidth="1"/>
    <col min="6935" max="6935" width="7.59765625" customWidth="1"/>
    <col min="6936" max="6936" width="5.3984375" customWidth="1"/>
    <col min="6937" max="6937" width="7.59765625" customWidth="1"/>
    <col min="6938" max="6938" width="5.3984375" bestFit="1" customWidth="1"/>
    <col min="6939" max="6939" width="7.59765625" customWidth="1"/>
    <col min="6940" max="6940" width="5.3984375" customWidth="1"/>
    <col min="6941" max="6941" width="7.59765625" customWidth="1"/>
    <col min="6942" max="6942" width="5.3984375" bestFit="1" customWidth="1"/>
    <col min="6943" max="6943" width="7.59765625" customWidth="1"/>
    <col min="6944" max="6944" width="5.3984375" customWidth="1"/>
    <col min="6945" max="6945" width="7.59765625" customWidth="1"/>
    <col min="6946" max="6946" width="5.3984375" bestFit="1" customWidth="1"/>
    <col min="6948" max="6949" width="5.3984375" bestFit="1" customWidth="1"/>
    <col min="6950" max="6950" width="2.09765625" bestFit="1" customWidth="1"/>
    <col min="7101" max="7101" width="4.3984375" customWidth="1"/>
    <col min="7102" max="7102" width="30.5" customWidth="1"/>
    <col min="7105" max="7105" width="10.69921875" customWidth="1"/>
    <col min="7106" max="7106" width="5.19921875" customWidth="1"/>
    <col min="7107" max="7107" width="7.59765625" customWidth="1"/>
    <col min="7108" max="7108" width="5.3984375" customWidth="1"/>
    <col min="7109" max="7109" width="7.59765625" customWidth="1"/>
    <col min="7110" max="7110" width="6" bestFit="1" customWidth="1"/>
    <col min="7111" max="7111" width="7.59765625" customWidth="1"/>
    <col min="7112" max="7112" width="5.3984375" customWidth="1"/>
    <col min="7113" max="7113" width="7.59765625" customWidth="1"/>
    <col min="7114" max="7114" width="5.3984375" bestFit="1" customWidth="1"/>
    <col min="7115" max="7115" width="7.59765625" customWidth="1"/>
    <col min="7116" max="7116" width="5.3984375" customWidth="1"/>
    <col min="7117" max="7117" width="7.59765625" customWidth="1"/>
    <col min="7118" max="7118" width="5.3984375" bestFit="1" customWidth="1"/>
    <col min="7119" max="7119" width="7.59765625" customWidth="1"/>
    <col min="7120" max="7120" width="5.3984375" customWidth="1"/>
    <col min="7121" max="7121" width="7.59765625" customWidth="1"/>
    <col min="7122" max="7122" width="5.3984375" bestFit="1" customWidth="1"/>
    <col min="7123" max="7123" width="7.59765625" customWidth="1"/>
    <col min="7124" max="7124" width="5.3984375" customWidth="1"/>
    <col min="7125" max="7125" width="7.59765625" customWidth="1"/>
    <col min="7126" max="7126" width="5.3984375" bestFit="1" customWidth="1"/>
    <col min="7127" max="7127" width="7.59765625" customWidth="1"/>
    <col min="7128" max="7128" width="5.3984375" customWidth="1"/>
    <col min="7129" max="7129" width="7.59765625" customWidth="1"/>
    <col min="7130" max="7130" width="5.3984375" bestFit="1" customWidth="1"/>
    <col min="7131" max="7131" width="7.59765625" customWidth="1"/>
    <col min="7132" max="7132" width="5.3984375" customWidth="1"/>
    <col min="7133" max="7133" width="7.59765625" customWidth="1"/>
    <col min="7134" max="7134" width="5.3984375" bestFit="1" customWidth="1"/>
    <col min="7135" max="7135" width="7.59765625" customWidth="1"/>
    <col min="7136" max="7136" width="5.3984375" customWidth="1"/>
    <col min="7137" max="7137" width="7.59765625" customWidth="1"/>
    <col min="7138" max="7138" width="5.3984375" bestFit="1" customWidth="1"/>
    <col min="7139" max="7139" width="7.59765625" customWidth="1"/>
    <col min="7140" max="7140" width="5.3984375" customWidth="1"/>
    <col min="7141" max="7141" width="7.59765625" customWidth="1"/>
    <col min="7142" max="7142" width="5.3984375" bestFit="1" customWidth="1"/>
    <col min="7143" max="7143" width="7.59765625" customWidth="1"/>
    <col min="7144" max="7144" width="5.3984375" customWidth="1"/>
    <col min="7145" max="7145" width="7.59765625" customWidth="1"/>
    <col min="7146" max="7146" width="5.3984375" bestFit="1" customWidth="1"/>
    <col min="7147" max="7147" width="7.59765625" customWidth="1"/>
    <col min="7148" max="7148" width="5.3984375" customWidth="1"/>
    <col min="7149" max="7149" width="7.59765625" customWidth="1"/>
    <col min="7150" max="7150" width="5.3984375" bestFit="1" customWidth="1"/>
    <col min="7151" max="7151" width="7.59765625" customWidth="1"/>
    <col min="7152" max="7152" width="5.3984375" customWidth="1"/>
    <col min="7153" max="7153" width="7.59765625" customWidth="1"/>
    <col min="7154" max="7154" width="5.3984375" bestFit="1" customWidth="1"/>
    <col min="7155" max="7155" width="7.59765625" customWidth="1"/>
    <col min="7156" max="7156" width="5.3984375" customWidth="1"/>
    <col min="7157" max="7157" width="7.59765625" customWidth="1"/>
    <col min="7158" max="7158" width="5.3984375" bestFit="1" customWidth="1"/>
    <col min="7159" max="7159" width="7.59765625" customWidth="1"/>
    <col min="7160" max="7160" width="5.3984375" customWidth="1"/>
    <col min="7161" max="7161" width="7.59765625" customWidth="1"/>
    <col min="7162" max="7162" width="5.3984375" bestFit="1" customWidth="1"/>
    <col min="7163" max="7163" width="7.59765625" customWidth="1"/>
    <col min="7164" max="7164" width="5.3984375" customWidth="1"/>
    <col min="7165" max="7165" width="7.59765625" customWidth="1"/>
    <col min="7166" max="7166" width="5.3984375" bestFit="1" customWidth="1"/>
    <col min="7167" max="7167" width="7.59765625" customWidth="1"/>
    <col min="7168" max="7168" width="5.3984375" customWidth="1"/>
    <col min="7169" max="7169" width="7.59765625" customWidth="1"/>
    <col min="7170" max="7170" width="5.3984375" bestFit="1" customWidth="1"/>
    <col min="7171" max="7171" width="7.59765625" customWidth="1"/>
    <col min="7172" max="7172" width="5.3984375" customWidth="1"/>
    <col min="7173" max="7173" width="7.59765625" customWidth="1"/>
    <col min="7174" max="7174" width="5.3984375" bestFit="1" customWidth="1"/>
    <col min="7175" max="7175" width="7.59765625" customWidth="1"/>
    <col min="7176" max="7176" width="5.3984375" customWidth="1"/>
    <col min="7177" max="7177" width="7.59765625" customWidth="1"/>
    <col min="7178" max="7178" width="5.3984375" bestFit="1" customWidth="1"/>
    <col min="7179" max="7179" width="7.59765625" customWidth="1"/>
    <col min="7180" max="7180" width="5.3984375" customWidth="1"/>
    <col min="7181" max="7181" width="7.59765625" customWidth="1"/>
    <col min="7182" max="7182" width="5.3984375" bestFit="1" customWidth="1"/>
    <col min="7183" max="7183" width="7.59765625" customWidth="1"/>
    <col min="7184" max="7184" width="5.3984375" customWidth="1"/>
    <col min="7185" max="7185" width="7.59765625" customWidth="1"/>
    <col min="7186" max="7186" width="5.3984375" bestFit="1" customWidth="1"/>
    <col min="7187" max="7187" width="7.59765625" customWidth="1"/>
    <col min="7188" max="7188" width="5.3984375" customWidth="1"/>
    <col min="7189" max="7189" width="7.59765625" customWidth="1"/>
    <col min="7190" max="7190" width="5.3984375" bestFit="1" customWidth="1"/>
    <col min="7191" max="7191" width="7.59765625" customWidth="1"/>
    <col min="7192" max="7192" width="5.3984375" customWidth="1"/>
    <col min="7193" max="7193" width="7.59765625" customWidth="1"/>
    <col min="7194" max="7194" width="5.3984375" bestFit="1" customWidth="1"/>
    <col min="7195" max="7195" width="7.59765625" customWidth="1"/>
    <col min="7196" max="7196" width="5.3984375" customWidth="1"/>
    <col min="7197" max="7197" width="7.59765625" customWidth="1"/>
    <col min="7198" max="7198" width="5.3984375" bestFit="1" customWidth="1"/>
    <col min="7199" max="7199" width="7.59765625" customWidth="1"/>
    <col min="7200" max="7200" width="5.3984375" customWidth="1"/>
    <col min="7201" max="7201" width="7.59765625" customWidth="1"/>
    <col min="7202" max="7202" width="5.3984375" bestFit="1" customWidth="1"/>
    <col min="7204" max="7205" width="5.3984375" bestFit="1" customWidth="1"/>
    <col min="7206" max="7206" width="2.09765625" bestFit="1" customWidth="1"/>
    <col min="7357" max="7357" width="4.3984375" customWidth="1"/>
    <col min="7358" max="7358" width="30.5" customWidth="1"/>
    <col min="7361" max="7361" width="10.69921875" customWidth="1"/>
    <col min="7362" max="7362" width="5.19921875" customWidth="1"/>
    <col min="7363" max="7363" width="7.59765625" customWidth="1"/>
    <col min="7364" max="7364" width="5.3984375" customWidth="1"/>
    <col min="7365" max="7365" width="7.59765625" customWidth="1"/>
    <col min="7366" max="7366" width="6" bestFit="1" customWidth="1"/>
    <col min="7367" max="7367" width="7.59765625" customWidth="1"/>
    <col min="7368" max="7368" width="5.3984375" customWidth="1"/>
    <col min="7369" max="7369" width="7.59765625" customWidth="1"/>
    <col min="7370" max="7370" width="5.3984375" bestFit="1" customWidth="1"/>
    <col min="7371" max="7371" width="7.59765625" customWidth="1"/>
    <col min="7372" max="7372" width="5.3984375" customWidth="1"/>
    <col min="7373" max="7373" width="7.59765625" customWidth="1"/>
    <col min="7374" max="7374" width="5.3984375" bestFit="1" customWidth="1"/>
    <col min="7375" max="7375" width="7.59765625" customWidth="1"/>
    <col min="7376" max="7376" width="5.3984375" customWidth="1"/>
    <col min="7377" max="7377" width="7.59765625" customWidth="1"/>
    <col min="7378" max="7378" width="5.3984375" bestFit="1" customWidth="1"/>
    <col min="7379" max="7379" width="7.59765625" customWidth="1"/>
    <col min="7380" max="7380" width="5.3984375" customWidth="1"/>
    <col min="7381" max="7381" width="7.59765625" customWidth="1"/>
    <col min="7382" max="7382" width="5.3984375" bestFit="1" customWidth="1"/>
    <col min="7383" max="7383" width="7.59765625" customWidth="1"/>
    <col min="7384" max="7384" width="5.3984375" customWidth="1"/>
    <col min="7385" max="7385" width="7.59765625" customWidth="1"/>
    <col min="7386" max="7386" width="5.3984375" bestFit="1" customWidth="1"/>
    <col min="7387" max="7387" width="7.59765625" customWidth="1"/>
    <col min="7388" max="7388" width="5.3984375" customWidth="1"/>
    <col min="7389" max="7389" width="7.59765625" customWidth="1"/>
    <col min="7390" max="7390" width="5.3984375" bestFit="1" customWidth="1"/>
    <col min="7391" max="7391" width="7.59765625" customWidth="1"/>
    <col min="7392" max="7392" width="5.3984375" customWidth="1"/>
    <col min="7393" max="7393" width="7.59765625" customWidth="1"/>
    <col min="7394" max="7394" width="5.3984375" bestFit="1" customWidth="1"/>
    <col min="7395" max="7395" width="7.59765625" customWidth="1"/>
    <col min="7396" max="7396" width="5.3984375" customWidth="1"/>
    <col min="7397" max="7397" width="7.59765625" customWidth="1"/>
    <col min="7398" max="7398" width="5.3984375" bestFit="1" customWidth="1"/>
    <col min="7399" max="7399" width="7.59765625" customWidth="1"/>
    <col min="7400" max="7400" width="5.3984375" customWidth="1"/>
    <col min="7401" max="7401" width="7.59765625" customWidth="1"/>
    <col min="7402" max="7402" width="5.3984375" bestFit="1" customWidth="1"/>
    <col min="7403" max="7403" width="7.59765625" customWidth="1"/>
    <col min="7404" max="7404" width="5.3984375" customWidth="1"/>
    <col min="7405" max="7405" width="7.59765625" customWidth="1"/>
    <col min="7406" max="7406" width="5.3984375" bestFit="1" customWidth="1"/>
    <col min="7407" max="7407" width="7.59765625" customWidth="1"/>
    <col min="7408" max="7408" width="5.3984375" customWidth="1"/>
    <col min="7409" max="7409" width="7.59765625" customWidth="1"/>
    <col min="7410" max="7410" width="5.3984375" bestFit="1" customWidth="1"/>
    <col min="7411" max="7411" width="7.59765625" customWidth="1"/>
    <col min="7412" max="7412" width="5.3984375" customWidth="1"/>
    <col min="7413" max="7413" width="7.59765625" customWidth="1"/>
    <col min="7414" max="7414" width="5.3984375" bestFit="1" customWidth="1"/>
    <col min="7415" max="7415" width="7.59765625" customWidth="1"/>
    <col min="7416" max="7416" width="5.3984375" customWidth="1"/>
    <col min="7417" max="7417" width="7.59765625" customWidth="1"/>
    <col min="7418" max="7418" width="5.3984375" bestFit="1" customWidth="1"/>
    <col min="7419" max="7419" width="7.59765625" customWidth="1"/>
    <col min="7420" max="7420" width="5.3984375" customWidth="1"/>
    <col min="7421" max="7421" width="7.59765625" customWidth="1"/>
    <col min="7422" max="7422" width="5.3984375" bestFit="1" customWidth="1"/>
    <col min="7423" max="7423" width="7.59765625" customWidth="1"/>
    <col min="7424" max="7424" width="5.3984375" customWidth="1"/>
    <col min="7425" max="7425" width="7.59765625" customWidth="1"/>
    <col min="7426" max="7426" width="5.3984375" bestFit="1" customWidth="1"/>
    <col min="7427" max="7427" width="7.59765625" customWidth="1"/>
    <col min="7428" max="7428" width="5.3984375" customWidth="1"/>
    <col min="7429" max="7429" width="7.59765625" customWidth="1"/>
    <col min="7430" max="7430" width="5.3984375" bestFit="1" customWidth="1"/>
    <col min="7431" max="7431" width="7.59765625" customWidth="1"/>
    <col min="7432" max="7432" width="5.3984375" customWidth="1"/>
    <col min="7433" max="7433" width="7.59765625" customWidth="1"/>
    <col min="7434" max="7434" width="5.3984375" bestFit="1" customWidth="1"/>
    <col min="7435" max="7435" width="7.59765625" customWidth="1"/>
    <col min="7436" max="7436" width="5.3984375" customWidth="1"/>
    <col min="7437" max="7437" width="7.59765625" customWidth="1"/>
    <col min="7438" max="7438" width="5.3984375" bestFit="1" customWidth="1"/>
    <col min="7439" max="7439" width="7.59765625" customWidth="1"/>
    <col min="7440" max="7440" width="5.3984375" customWidth="1"/>
    <col min="7441" max="7441" width="7.59765625" customWidth="1"/>
    <col min="7442" max="7442" width="5.3984375" bestFit="1" customWidth="1"/>
    <col min="7443" max="7443" width="7.59765625" customWidth="1"/>
    <col min="7444" max="7444" width="5.3984375" customWidth="1"/>
    <col min="7445" max="7445" width="7.59765625" customWidth="1"/>
    <col min="7446" max="7446" width="5.3984375" bestFit="1" customWidth="1"/>
    <col min="7447" max="7447" width="7.59765625" customWidth="1"/>
    <col min="7448" max="7448" width="5.3984375" customWidth="1"/>
    <col min="7449" max="7449" width="7.59765625" customWidth="1"/>
    <col min="7450" max="7450" width="5.3984375" bestFit="1" customWidth="1"/>
    <col min="7451" max="7451" width="7.59765625" customWidth="1"/>
    <col min="7452" max="7452" width="5.3984375" customWidth="1"/>
    <col min="7453" max="7453" width="7.59765625" customWidth="1"/>
    <col min="7454" max="7454" width="5.3984375" bestFit="1" customWidth="1"/>
    <col min="7455" max="7455" width="7.59765625" customWidth="1"/>
    <col min="7456" max="7456" width="5.3984375" customWidth="1"/>
    <col min="7457" max="7457" width="7.59765625" customWidth="1"/>
    <col min="7458" max="7458" width="5.3984375" bestFit="1" customWidth="1"/>
    <col min="7460" max="7461" width="5.3984375" bestFit="1" customWidth="1"/>
    <col min="7462" max="7462" width="2.09765625" bestFit="1" customWidth="1"/>
    <col min="7613" max="7613" width="4.3984375" customWidth="1"/>
    <col min="7614" max="7614" width="30.5" customWidth="1"/>
    <col min="7617" max="7617" width="10.69921875" customWidth="1"/>
    <col min="7618" max="7618" width="5.19921875" customWidth="1"/>
    <col min="7619" max="7619" width="7.59765625" customWidth="1"/>
    <col min="7620" max="7620" width="5.3984375" customWidth="1"/>
    <col min="7621" max="7621" width="7.59765625" customWidth="1"/>
    <col min="7622" max="7622" width="6" bestFit="1" customWidth="1"/>
    <col min="7623" max="7623" width="7.59765625" customWidth="1"/>
    <col min="7624" max="7624" width="5.3984375" customWidth="1"/>
    <col min="7625" max="7625" width="7.59765625" customWidth="1"/>
    <col min="7626" max="7626" width="5.3984375" bestFit="1" customWidth="1"/>
    <col min="7627" max="7627" width="7.59765625" customWidth="1"/>
    <col min="7628" max="7628" width="5.3984375" customWidth="1"/>
    <col min="7629" max="7629" width="7.59765625" customWidth="1"/>
    <col min="7630" max="7630" width="5.3984375" bestFit="1" customWidth="1"/>
    <col min="7631" max="7631" width="7.59765625" customWidth="1"/>
    <col min="7632" max="7632" width="5.3984375" customWidth="1"/>
    <col min="7633" max="7633" width="7.59765625" customWidth="1"/>
    <col min="7634" max="7634" width="5.3984375" bestFit="1" customWidth="1"/>
    <col min="7635" max="7635" width="7.59765625" customWidth="1"/>
    <col min="7636" max="7636" width="5.3984375" customWidth="1"/>
    <col min="7637" max="7637" width="7.59765625" customWidth="1"/>
    <col min="7638" max="7638" width="5.3984375" bestFit="1" customWidth="1"/>
    <col min="7639" max="7639" width="7.59765625" customWidth="1"/>
    <col min="7640" max="7640" width="5.3984375" customWidth="1"/>
    <col min="7641" max="7641" width="7.59765625" customWidth="1"/>
    <col min="7642" max="7642" width="5.3984375" bestFit="1" customWidth="1"/>
    <col min="7643" max="7643" width="7.59765625" customWidth="1"/>
    <col min="7644" max="7644" width="5.3984375" customWidth="1"/>
    <col min="7645" max="7645" width="7.59765625" customWidth="1"/>
    <col min="7646" max="7646" width="5.3984375" bestFit="1" customWidth="1"/>
    <col min="7647" max="7647" width="7.59765625" customWidth="1"/>
    <col min="7648" max="7648" width="5.3984375" customWidth="1"/>
    <col min="7649" max="7649" width="7.59765625" customWidth="1"/>
    <col min="7650" max="7650" width="5.3984375" bestFit="1" customWidth="1"/>
    <col min="7651" max="7651" width="7.59765625" customWidth="1"/>
    <col min="7652" max="7652" width="5.3984375" customWidth="1"/>
    <col min="7653" max="7653" width="7.59765625" customWidth="1"/>
    <col min="7654" max="7654" width="5.3984375" bestFit="1" customWidth="1"/>
    <col min="7655" max="7655" width="7.59765625" customWidth="1"/>
    <col min="7656" max="7656" width="5.3984375" customWidth="1"/>
    <col min="7657" max="7657" width="7.59765625" customWidth="1"/>
    <col min="7658" max="7658" width="5.3984375" bestFit="1" customWidth="1"/>
    <col min="7659" max="7659" width="7.59765625" customWidth="1"/>
    <col min="7660" max="7660" width="5.3984375" customWidth="1"/>
    <col min="7661" max="7661" width="7.59765625" customWidth="1"/>
    <col min="7662" max="7662" width="5.3984375" bestFit="1" customWidth="1"/>
    <col min="7663" max="7663" width="7.59765625" customWidth="1"/>
    <col min="7664" max="7664" width="5.3984375" customWidth="1"/>
    <col min="7665" max="7665" width="7.59765625" customWidth="1"/>
    <col min="7666" max="7666" width="5.3984375" bestFit="1" customWidth="1"/>
    <col min="7667" max="7667" width="7.59765625" customWidth="1"/>
    <col min="7668" max="7668" width="5.3984375" customWidth="1"/>
    <col min="7669" max="7669" width="7.59765625" customWidth="1"/>
    <col min="7670" max="7670" width="5.3984375" bestFit="1" customWidth="1"/>
    <col min="7671" max="7671" width="7.59765625" customWidth="1"/>
    <col min="7672" max="7672" width="5.3984375" customWidth="1"/>
    <col min="7673" max="7673" width="7.59765625" customWidth="1"/>
    <col min="7674" max="7674" width="5.3984375" bestFit="1" customWidth="1"/>
    <col min="7675" max="7675" width="7.59765625" customWidth="1"/>
    <col min="7676" max="7676" width="5.3984375" customWidth="1"/>
    <col min="7677" max="7677" width="7.59765625" customWidth="1"/>
    <col min="7678" max="7678" width="5.3984375" bestFit="1" customWidth="1"/>
    <col min="7679" max="7679" width="7.59765625" customWidth="1"/>
    <col min="7680" max="7680" width="5.3984375" customWidth="1"/>
    <col min="7681" max="7681" width="7.59765625" customWidth="1"/>
    <col min="7682" max="7682" width="5.3984375" bestFit="1" customWidth="1"/>
    <col min="7683" max="7683" width="7.59765625" customWidth="1"/>
    <col min="7684" max="7684" width="5.3984375" customWidth="1"/>
    <col min="7685" max="7685" width="7.59765625" customWidth="1"/>
    <col min="7686" max="7686" width="5.3984375" bestFit="1" customWidth="1"/>
    <col min="7687" max="7687" width="7.59765625" customWidth="1"/>
    <col min="7688" max="7688" width="5.3984375" customWidth="1"/>
    <col min="7689" max="7689" width="7.59765625" customWidth="1"/>
    <col min="7690" max="7690" width="5.3984375" bestFit="1" customWidth="1"/>
    <col min="7691" max="7691" width="7.59765625" customWidth="1"/>
    <col min="7692" max="7692" width="5.3984375" customWidth="1"/>
    <col min="7693" max="7693" width="7.59765625" customWidth="1"/>
    <col min="7694" max="7694" width="5.3984375" bestFit="1" customWidth="1"/>
    <col min="7695" max="7695" width="7.59765625" customWidth="1"/>
    <col min="7696" max="7696" width="5.3984375" customWidth="1"/>
    <col min="7697" max="7697" width="7.59765625" customWidth="1"/>
    <col min="7698" max="7698" width="5.3984375" bestFit="1" customWidth="1"/>
    <col min="7699" max="7699" width="7.59765625" customWidth="1"/>
    <col min="7700" max="7700" width="5.3984375" customWidth="1"/>
    <col min="7701" max="7701" width="7.59765625" customWidth="1"/>
    <col min="7702" max="7702" width="5.3984375" bestFit="1" customWidth="1"/>
    <col min="7703" max="7703" width="7.59765625" customWidth="1"/>
    <col min="7704" max="7704" width="5.3984375" customWidth="1"/>
    <col min="7705" max="7705" width="7.59765625" customWidth="1"/>
    <col min="7706" max="7706" width="5.3984375" bestFit="1" customWidth="1"/>
    <col min="7707" max="7707" width="7.59765625" customWidth="1"/>
    <col min="7708" max="7708" width="5.3984375" customWidth="1"/>
    <col min="7709" max="7709" width="7.59765625" customWidth="1"/>
    <col min="7710" max="7710" width="5.3984375" bestFit="1" customWidth="1"/>
    <col min="7711" max="7711" width="7.59765625" customWidth="1"/>
    <col min="7712" max="7712" width="5.3984375" customWidth="1"/>
    <col min="7713" max="7713" width="7.59765625" customWidth="1"/>
    <col min="7714" max="7714" width="5.3984375" bestFit="1" customWidth="1"/>
    <col min="7716" max="7717" width="5.3984375" bestFit="1" customWidth="1"/>
    <col min="7718" max="7718" width="2.09765625" bestFit="1" customWidth="1"/>
    <col min="7869" max="7869" width="4.3984375" customWidth="1"/>
    <col min="7870" max="7870" width="30.5" customWidth="1"/>
    <col min="7873" max="7873" width="10.69921875" customWidth="1"/>
    <col min="7874" max="7874" width="5.19921875" customWidth="1"/>
    <col min="7875" max="7875" width="7.59765625" customWidth="1"/>
    <col min="7876" max="7876" width="5.3984375" customWidth="1"/>
    <col min="7877" max="7877" width="7.59765625" customWidth="1"/>
    <col min="7878" max="7878" width="6" bestFit="1" customWidth="1"/>
    <col min="7879" max="7879" width="7.59765625" customWidth="1"/>
    <col min="7880" max="7880" width="5.3984375" customWidth="1"/>
    <col min="7881" max="7881" width="7.59765625" customWidth="1"/>
    <col min="7882" max="7882" width="5.3984375" bestFit="1" customWidth="1"/>
    <col min="7883" max="7883" width="7.59765625" customWidth="1"/>
    <col min="7884" max="7884" width="5.3984375" customWidth="1"/>
    <col min="7885" max="7885" width="7.59765625" customWidth="1"/>
    <col min="7886" max="7886" width="5.3984375" bestFit="1" customWidth="1"/>
    <col min="7887" max="7887" width="7.59765625" customWidth="1"/>
    <col min="7888" max="7888" width="5.3984375" customWidth="1"/>
    <col min="7889" max="7889" width="7.59765625" customWidth="1"/>
    <col min="7890" max="7890" width="5.3984375" bestFit="1" customWidth="1"/>
    <col min="7891" max="7891" width="7.59765625" customWidth="1"/>
    <col min="7892" max="7892" width="5.3984375" customWidth="1"/>
    <col min="7893" max="7893" width="7.59765625" customWidth="1"/>
    <col min="7894" max="7894" width="5.3984375" bestFit="1" customWidth="1"/>
    <col min="7895" max="7895" width="7.59765625" customWidth="1"/>
    <col min="7896" max="7896" width="5.3984375" customWidth="1"/>
    <col min="7897" max="7897" width="7.59765625" customWidth="1"/>
    <col min="7898" max="7898" width="5.3984375" bestFit="1" customWidth="1"/>
    <col min="7899" max="7899" width="7.59765625" customWidth="1"/>
    <col min="7900" max="7900" width="5.3984375" customWidth="1"/>
    <col min="7901" max="7901" width="7.59765625" customWidth="1"/>
    <col min="7902" max="7902" width="5.3984375" bestFit="1" customWidth="1"/>
    <col min="7903" max="7903" width="7.59765625" customWidth="1"/>
    <col min="7904" max="7904" width="5.3984375" customWidth="1"/>
    <col min="7905" max="7905" width="7.59765625" customWidth="1"/>
    <col min="7906" max="7906" width="5.3984375" bestFit="1" customWidth="1"/>
    <col min="7907" max="7907" width="7.59765625" customWidth="1"/>
    <col min="7908" max="7908" width="5.3984375" customWidth="1"/>
    <col min="7909" max="7909" width="7.59765625" customWidth="1"/>
    <col min="7910" max="7910" width="5.3984375" bestFit="1" customWidth="1"/>
    <col min="7911" max="7911" width="7.59765625" customWidth="1"/>
    <col min="7912" max="7912" width="5.3984375" customWidth="1"/>
    <col min="7913" max="7913" width="7.59765625" customWidth="1"/>
    <col min="7914" max="7914" width="5.3984375" bestFit="1" customWidth="1"/>
    <col min="7915" max="7915" width="7.59765625" customWidth="1"/>
    <col min="7916" max="7916" width="5.3984375" customWidth="1"/>
    <col min="7917" max="7917" width="7.59765625" customWidth="1"/>
    <col min="7918" max="7918" width="5.3984375" bestFit="1" customWidth="1"/>
    <col min="7919" max="7919" width="7.59765625" customWidth="1"/>
    <col min="7920" max="7920" width="5.3984375" customWidth="1"/>
    <col min="7921" max="7921" width="7.59765625" customWidth="1"/>
    <col min="7922" max="7922" width="5.3984375" bestFit="1" customWidth="1"/>
    <col min="7923" max="7923" width="7.59765625" customWidth="1"/>
    <col min="7924" max="7924" width="5.3984375" customWidth="1"/>
    <col min="7925" max="7925" width="7.59765625" customWidth="1"/>
    <col min="7926" max="7926" width="5.3984375" bestFit="1" customWidth="1"/>
    <col min="7927" max="7927" width="7.59765625" customWidth="1"/>
    <col min="7928" max="7928" width="5.3984375" customWidth="1"/>
    <col min="7929" max="7929" width="7.59765625" customWidth="1"/>
    <col min="7930" max="7930" width="5.3984375" bestFit="1" customWidth="1"/>
    <col min="7931" max="7931" width="7.59765625" customWidth="1"/>
    <col min="7932" max="7932" width="5.3984375" customWidth="1"/>
    <col min="7933" max="7933" width="7.59765625" customWidth="1"/>
    <col min="7934" max="7934" width="5.3984375" bestFit="1" customWidth="1"/>
    <col min="7935" max="7935" width="7.59765625" customWidth="1"/>
    <col min="7936" max="7936" width="5.3984375" customWidth="1"/>
    <col min="7937" max="7937" width="7.59765625" customWidth="1"/>
    <col min="7938" max="7938" width="5.3984375" bestFit="1" customWidth="1"/>
    <col min="7939" max="7939" width="7.59765625" customWidth="1"/>
    <col min="7940" max="7940" width="5.3984375" customWidth="1"/>
    <col min="7941" max="7941" width="7.59765625" customWidth="1"/>
    <col min="7942" max="7942" width="5.3984375" bestFit="1" customWidth="1"/>
    <col min="7943" max="7943" width="7.59765625" customWidth="1"/>
    <col min="7944" max="7944" width="5.3984375" customWidth="1"/>
    <col min="7945" max="7945" width="7.59765625" customWidth="1"/>
    <col min="7946" max="7946" width="5.3984375" bestFit="1" customWidth="1"/>
    <col min="7947" max="7947" width="7.59765625" customWidth="1"/>
    <col min="7948" max="7948" width="5.3984375" customWidth="1"/>
    <col min="7949" max="7949" width="7.59765625" customWidth="1"/>
    <col min="7950" max="7950" width="5.3984375" bestFit="1" customWidth="1"/>
    <col min="7951" max="7951" width="7.59765625" customWidth="1"/>
    <col min="7952" max="7952" width="5.3984375" customWidth="1"/>
    <col min="7953" max="7953" width="7.59765625" customWidth="1"/>
    <col min="7954" max="7954" width="5.3984375" bestFit="1" customWidth="1"/>
    <col min="7955" max="7955" width="7.59765625" customWidth="1"/>
    <col min="7956" max="7956" width="5.3984375" customWidth="1"/>
    <col min="7957" max="7957" width="7.59765625" customWidth="1"/>
    <col min="7958" max="7958" width="5.3984375" bestFit="1" customWidth="1"/>
    <col min="7959" max="7959" width="7.59765625" customWidth="1"/>
    <col min="7960" max="7960" width="5.3984375" customWidth="1"/>
    <col min="7961" max="7961" width="7.59765625" customWidth="1"/>
    <col min="7962" max="7962" width="5.3984375" bestFit="1" customWidth="1"/>
    <col min="7963" max="7963" width="7.59765625" customWidth="1"/>
    <col min="7964" max="7964" width="5.3984375" customWidth="1"/>
    <col min="7965" max="7965" width="7.59765625" customWidth="1"/>
    <col min="7966" max="7966" width="5.3984375" bestFit="1" customWidth="1"/>
    <col min="7967" max="7967" width="7.59765625" customWidth="1"/>
    <col min="7968" max="7968" width="5.3984375" customWidth="1"/>
    <col min="7969" max="7969" width="7.59765625" customWidth="1"/>
    <col min="7970" max="7970" width="5.3984375" bestFit="1" customWidth="1"/>
    <col min="7972" max="7973" width="5.3984375" bestFit="1" customWidth="1"/>
    <col min="7974" max="7974" width="2.09765625" bestFit="1" customWidth="1"/>
    <col min="8125" max="8125" width="4.3984375" customWidth="1"/>
    <col min="8126" max="8126" width="30.5" customWidth="1"/>
    <col min="8129" max="8129" width="10.69921875" customWidth="1"/>
    <col min="8130" max="8130" width="5.19921875" customWidth="1"/>
    <col min="8131" max="8131" width="7.59765625" customWidth="1"/>
    <col min="8132" max="8132" width="5.3984375" customWidth="1"/>
    <col min="8133" max="8133" width="7.59765625" customWidth="1"/>
    <col min="8134" max="8134" width="6" bestFit="1" customWidth="1"/>
    <col min="8135" max="8135" width="7.59765625" customWidth="1"/>
    <col min="8136" max="8136" width="5.3984375" customWidth="1"/>
    <col min="8137" max="8137" width="7.59765625" customWidth="1"/>
    <col min="8138" max="8138" width="5.3984375" bestFit="1" customWidth="1"/>
    <col min="8139" max="8139" width="7.59765625" customWidth="1"/>
    <col min="8140" max="8140" width="5.3984375" customWidth="1"/>
    <col min="8141" max="8141" width="7.59765625" customWidth="1"/>
    <col min="8142" max="8142" width="5.3984375" bestFit="1" customWidth="1"/>
    <col min="8143" max="8143" width="7.59765625" customWidth="1"/>
    <col min="8144" max="8144" width="5.3984375" customWidth="1"/>
    <col min="8145" max="8145" width="7.59765625" customWidth="1"/>
    <col min="8146" max="8146" width="5.3984375" bestFit="1" customWidth="1"/>
    <col min="8147" max="8147" width="7.59765625" customWidth="1"/>
    <col min="8148" max="8148" width="5.3984375" customWidth="1"/>
    <col min="8149" max="8149" width="7.59765625" customWidth="1"/>
    <col min="8150" max="8150" width="5.3984375" bestFit="1" customWidth="1"/>
    <col min="8151" max="8151" width="7.59765625" customWidth="1"/>
    <col min="8152" max="8152" width="5.3984375" customWidth="1"/>
    <col min="8153" max="8153" width="7.59765625" customWidth="1"/>
    <col min="8154" max="8154" width="5.3984375" bestFit="1" customWidth="1"/>
    <col min="8155" max="8155" width="7.59765625" customWidth="1"/>
    <col min="8156" max="8156" width="5.3984375" customWidth="1"/>
    <col min="8157" max="8157" width="7.59765625" customWidth="1"/>
    <col min="8158" max="8158" width="5.3984375" bestFit="1" customWidth="1"/>
    <col min="8159" max="8159" width="7.59765625" customWidth="1"/>
    <col min="8160" max="8160" width="5.3984375" customWidth="1"/>
    <col min="8161" max="8161" width="7.59765625" customWidth="1"/>
    <col min="8162" max="8162" width="5.3984375" bestFit="1" customWidth="1"/>
    <col min="8163" max="8163" width="7.59765625" customWidth="1"/>
    <col min="8164" max="8164" width="5.3984375" customWidth="1"/>
    <col min="8165" max="8165" width="7.59765625" customWidth="1"/>
    <col min="8166" max="8166" width="5.3984375" bestFit="1" customWidth="1"/>
    <col min="8167" max="8167" width="7.59765625" customWidth="1"/>
    <col min="8168" max="8168" width="5.3984375" customWidth="1"/>
    <col min="8169" max="8169" width="7.59765625" customWidth="1"/>
    <col min="8170" max="8170" width="5.3984375" bestFit="1" customWidth="1"/>
    <col min="8171" max="8171" width="7.59765625" customWidth="1"/>
    <col min="8172" max="8172" width="5.3984375" customWidth="1"/>
    <col min="8173" max="8173" width="7.59765625" customWidth="1"/>
    <col min="8174" max="8174" width="5.3984375" bestFit="1" customWidth="1"/>
    <col min="8175" max="8175" width="7.59765625" customWidth="1"/>
    <col min="8176" max="8176" width="5.3984375" customWidth="1"/>
    <col min="8177" max="8177" width="7.59765625" customWidth="1"/>
    <col min="8178" max="8178" width="5.3984375" bestFit="1" customWidth="1"/>
    <col min="8179" max="8179" width="7.59765625" customWidth="1"/>
    <col min="8180" max="8180" width="5.3984375" customWidth="1"/>
    <col min="8181" max="8181" width="7.59765625" customWidth="1"/>
    <col min="8182" max="8182" width="5.3984375" bestFit="1" customWidth="1"/>
    <col min="8183" max="8183" width="7.59765625" customWidth="1"/>
    <col min="8184" max="8184" width="5.3984375" customWidth="1"/>
    <col min="8185" max="8185" width="7.59765625" customWidth="1"/>
    <col min="8186" max="8186" width="5.3984375" bestFit="1" customWidth="1"/>
    <col min="8187" max="8187" width="7.59765625" customWidth="1"/>
    <col min="8188" max="8188" width="5.3984375" customWidth="1"/>
    <col min="8189" max="8189" width="7.59765625" customWidth="1"/>
    <col min="8190" max="8190" width="5.3984375" bestFit="1" customWidth="1"/>
    <col min="8191" max="8191" width="7.59765625" customWidth="1"/>
    <col min="8192" max="8192" width="5.3984375" customWidth="1"/>
    <col min="8193" max="8193" width="7.59765625" customWidth="1"/>
    <col min="8194" max="8194" width="5.3984375" bestFit="1" customWidth="1"/>
    <col min="8195" max="8195" width="7.59765625" customWidth="1"/>
    <col min="8196" max="8196" width="5.3984375" customWidth="1"/>
    <col min="8197" max="8197" width="7.59765625" customWidth="1"/>
    <col min="8198" max="8198" width="5.3984375" bestFit="1" customWidth="1"/>
    <col min="8199" max="8199" width="7.59765625" customWidth="1"/>
    <col min="8200" max="8200" width="5.3984375" customWidth="1"/>
    <col min="8201" max="8201" width="7.59765625" customWidth="1"/>
    <col min="8202" max="8202" width="5.3984375" bestFit="1" customWidth="1"/>
    <col min="8203" max="8203" width="7.59765625" customWidth="1"/>
    <col min="8204" max="8204" width="5.3984375" customWidth="1"/>
    <col min="8205" max="8205" width="7.59765625" customWidth="1"/>
    <col min="8206" max="8206" width="5.3984375" bestFit="1" customWidth="1"/>
    <col min="8207" max="8207" width="7.59765625" customWidth="1"/>
    <col min="8208" max="8208" width="5.3984375" customWidth="1"/>
    <col min="8209" max="8209" width="7.59765625" customWidth="1"/>
    <col min="8210" max="8210" width="5.3984375" bestFit="1" customWidth="1"/>
    <col min="8211" max="8211" width="7.59765625" customWidth="1"/>
    <col min="8212" max="8212" width="5.3984375" customWidth="1"/>
    <col min="8213" max="8213" width="7.59765625" customWidth="1"/>
    <col min="8214" max="8214" width="5.3984375" bestFit="1" customWidth="1"/>
    <col min="8215" max="8215" width="7.59765625" customWidth="1"/>
    <col min="8216" max="8216" width="5.3984375" customWidth="1"/>
    <col min="8217" max="8217" width="7.59765625" customWidth="1"/>
    <col min="8218" max="8218" width="5.3984375" bestFit="1" customWidth="1"/>
    <col min="8219" max="8219" width="7.59765625" customWidth="1"/>
    <col min="8220" max="8220" width="5.3984375" customWidth="1"/>
    <col min="8221" max="8221" width="7.59765625" customWidth="1"/>
    <col min="8222" max="8222" width="5.3984375" bestFit="1" customWidth="1"/>
    <col min="8223" max="8223" width="7.59765625" customWidth="1"/>
    <col min="8224" max="8224" width="5.3984375" customWidth="1"/>
    <col min="8225" max="8225" width="7.59765625" customWidth="1"/>
    <col min="8226" max="8226" width="5.3984375" bestFit="1" customWidth="1"/>
    <col min="8228" max="8229" width="5.3984375" bestFit="1" customWidth="1"/>
    <col min="8230" max="8230" width="2.09765625" bestFit="1" customWidth="1"/>
    <col min="8381" max="8381" width="4.3984375" customWidth="1"/>
    <col min="8382" max="8382" width="30.5" customWidth="1"/>
    <col min="8385" max="8385" width="10.69921875" customWidth="1"/>
    <col min="8386" max="8386" width="5.19921875" customWidth="1"/>
    <col min="8387" max="8387" width="7.59765625" customWidth="1"/>
    <col min="8388" max="8388" width="5.3984375" customWidth="1"/>
    <col min="8389" max="8389" width="7.59765625" customWidth="1"/>
    <col min="8390" max="8390" width="6" bestFit="1" customWidth="1"/>
    <col min="8391" max="8391" width="7.59765625" customWidth="1"/>
    <col min="8392" max="8392" width="5.3984375" customWidth="1"/>
    <col min="8393" max="8393" width="7.59765625" customWidth="1"/>
    <col min="8394" max="8394" width="5.3984375" bestFit="1" customWidth="1"/>
    <col min="8395" max="8395" width="7.59765625" customWidth="1"/>
    <col min="8396" max="8396" width="5.3984375" customWidth="1"/>
    <col min="8397" max="8397" width="7.59765625" customWidth="1"/>
    <col min="8398" max="8398" width="5.3984375" bestFit="1" customWidth="1"/>
    <col min="8399" max="8399" width="7.59765625" customWidth="1"/>
    <col min="8400" max="8400" width="5.3984375" customWidth="1"/>
    <col min="8401" max="8401" width="7.59765625" customWidth="1"/>
    <col min="8402" max="8402" width="5.3984375" bestFit="1" customWidth="1"/>
    <col min="8403" max="8403" width="7.59765625" customWidth="1"/>
    <col min="8404" max="8404" width="5.3984375" customWidth="1"/>
    <col min="8405" max="8405" width="7.59765625" customWidth="1"/>
    <col min="8406" max="8406" width="5.3984375" bestFit="1" customWidth="1"/>
    <col min="8407" max="8407" width="7.59765625" customWidth="1"/>
    <col min="8408" max="8408" width="5.3984375" customWidth="1"/>
    <col min="8409" max="8409" width="7.59765625" customWidth="1"/>
    <col min="8410" max="8410" width="5.3984375" bestFit="1" customWidth="1"/>
    <col min="8411" max="8411" width="7.59765625" customWidth="1"/>
    <col min="8412" max="8412" width="5.3984375" customWidth="1"/>
    <col min="8413" max="8413" width="7.59765625" customWidth="1"/>
    <col min="8414" max="8414" width="5.3984375" bestFit="1" customWidth="1"/>
    <col min="8415" max="8415" width="7.59765625" customWidth="1"/>
    <col min="8416" max="8416" width="5.3984375" customWidth="1"/>
    <col min="8417" max="8417" width="7.59765625" customWidth="1"/>
    <col min="8418" max="8418" width="5.3984375" bestFit="1" customWidth="1"/>
    <col min="8419" max="8419" width="7.59765625" customWidth="1"/>
    <col min="8420" max="8420" width="5.3984375" customWidth="1"/>
    <col min="8421" max="8421" width="7.59765625" customWidth="1"/>
    <col min="8422" max="8422" width="5.3984375" bestFit="1" customWidth="1"/>
    <col min="8423" max="8423" width="7.59765625" customWidth="1"/>
    <col min="8424" max="8424" width="5.3984375" customWidth="1"/>
    <col min="8425" max="8425" width="7.59765625" customWidth="1"/>
    <col min="8426" max="8426" width="5.3984375" bestFit="1" customWidth="1"/>
    <col min="8427" max="8427" width="7.59765625" customWidth="1"/>
    <col min="8428" max="8428" width="5.3984375" customWidth="1"/>
    <col min="8429" max="8429" width="7.59765625" customWidth="1"/>
    <col min="8430" max="8430" width="5.3984375" bestFit="1" customWidth="1"/>
    <col min="8431" max="8431" width="7.59765625" customWidth="1"/>
    <col min="8432" max="8432" width="5.3984375" customWidth="1"/>
    <col min="8433" max="8433" width="7.59765625" customWidth="1"/>
    <col min="8434" max="8434" width="5.3984375" bestFit="1" customWidth="1"/>
    <col min="8435" max="8435" width="7.59765625" customWidth="1"/>
    <col min="8436" max="8436" width="5.3984375" customWidth="1"/>
    <col min="8437" max="8437" width="7.59765625" customWidth="1"/>
    <col min="8438" max="8438" width="5.3984375" bestFit="1" customWidth="1"/>
    <col min="8439" max="8439" width="7.59765625" customWidth="1"/>
    <col min="8440" max="8440" width="5.3984375" customWidth="1"/>
    <col min="8441" max="8441" width="7.59765625" customWidth="1"/>
    <col min="8442" max="8442" width="5.3984375" bestFit="1" customWidth="1"/>
    <col min="8443" max="8443" width="7.59765625" customWidth="1"/>
    <col min="8444" max="8444" width="5.3984375" customWidth="1"/>
    <col min="8445" max="8445" width="7.59765625" customWidth="1"/>
    <col min="8446" max="8446" width="5.3984375" bestFit="1" customWidth="1"/>
    <col min="8447" max="8447" width="7.59765625" customWidth="1"/>
    <col min="8448" max="8448" width="5.3984375" customWidth="1"/>
    <col min="8449" max="8449" width="7.59765625" customWidth="1"/>
    <col min="8450" max="8450" width="5.3984375" bestFit="1" customWidth="1"/>
    <col min="8451" max="8451" width="7.59765625" customWidth="1"/>
    <col min="8452" max="8452" width="5.3984375" customWidth="1"/>
    <col min="8453" max="8453" width="7.59765625" customWidth="1"/>
    <col min="8454" max="8454" width="5.3984375" bestFit="1" customWidth="1"/>
    <col min="8455" max="8455" width="7.59765625" customWidth="1"/>
    <col min="8456" max="8456" width="5.3984375" customWidth="1"/>
    <col min="8457" max="8457" width="7.59765625" customWidth="1"/>
    <col min="8458" max="8458" width="5.3984375" bestFit="1" customWidth="1"/>
    <col min="8459" max="8459" width="7.59765625" customWidth="1"/>
    <col min="8460" max="8460" width="5.3984375" customWidth="1"/>
    <col min="8461" max="8461" width="7.59765625" customWidth="1"/>
    <col min="8462" max="8462" width="5.3984375" bestFit="1" customWidth="1"/>
    <col min="8463" max="8463" width="7.59765625" customWidth="1"/>
    <col min="8464" max="8464" width="5.3984375" customWidth="1"/>
    <col min="8465" max="8465" width="7.59765625" customWidth="1"/>
    <col min="8466" max="8466" width="5.3984375" bestFit="1" customWidth="1"/>
    <col min="8467" max="8467" width="7.59765625" customWidth="1"/>
    <col min="8468" max="8468" width="5.3984375" customWidth="1"/>
    <col min="8469" max="8469" width="7.59765625" customWidth="1"/>
    <col min="8470" max="8470" width="5.3984375" bestFit="1" customWidth="1"/>
    <col min="8471" max="8471" width="7.59765625" customWidth="1"/>
    <col min="8472" max="8472" width="5.3984375" customWidth="1"/>
    <col min="8473" max="8473" width="7.59765625" customWidth="1"/>
    <col min="8474" max="8474" width="5.3984375" bestFit="1" customWidth="1"/>
    <col min="8475" max="8475" width="7.59765625" customWidth="1"/>
    <col min="8476" max="8476" width="5.3984375" customWidth="1"/>
    <col min="8477" max="8477" width="7.59765625" customWidth="1"/>
    <col min="8478" max="8478" width="5.3984375" bestFit="1" customWidth="1"/>
    <col min="8479" max="8479" width="7.59765625" customWidth="1"/>
    <col min="8480" max="8480" width="5.3984375" customWidth="1"/>
    <col min="8481" max="8481" width="7.59765625" customWidth="1"/>
    <col min="8482" max="8482" width="5.3984375" bestFit="1" customWidth="1"/>
    <col min="8484" max="8485" width="5.3984375" bestFit="1" customWidth="1"/>
    <col min="8486" max="8486" width="2.09765625" bestFit="1" customWidth="1"/>
    <col min="8637" max="8637" width="4.3984375" customWidth="1"/>
    <col min="8638" max="8638" width="30.5" customWidth="1"/>
    <col min="8641" max="8641" width="10.69921875" customWidth="1"/>
    <col min="8642" max="8642" width="5.19921875" customWidth="1"/>
    <col min="8643" max="8643" width="7.59765625" customWidth="1"/>
    <col min="8644" max="8644" width="5.3984375" customWidth="1"/>
    <col min="8645" max="8645" width="7.59765625" customWidth="1"/>
    <col min="8646" max="8646" width="6" bestFit="1" customWidth="1"/>
    <col min="8647" max="8647" width="7.59765625" customWidth="1"/>
    <col min="8648" max="8648" width="5.3984375" customWidth="1"/>
    <col min="8649" max="8649" width="7.59765625" customWidth="1"/>
    <col min="8650" max="8650" width="5.3984375" bestFit="1" customWidth="1"/>
    <col min="8651" max="8651" width="7.59765625" customWidth="1"/>
    <col min="8652" max="8652" width="5.3984375" customWidth="1"/>
    <col min="8653" max="8653" width="7.59765625" customWidth="1"/>
    <col min="8654" max="8654" width="5.3984375" bestFit="1" customWidth="1"/>
    <col min="8655" max="8655" width="7.59765625" customWidth="1"/>
    <col min="8656" max="8656" width="5.3984375" customWidth="1"/>
    <col min="8657" max="8657" width="7.59765625" customWidth="1"/>
    <col min="8658" max="8658" width="5.3984375" bestFit="1" customWidth="1"/>
    <col min="8659" max="8659" width="7.59765625" customWidth="1"/>
    <col min="8660" max="8660" width="5.3984375" customWidth="1"/>
    <col min="8661" max="8661" width="7.59765625" customWidth="1"/>
    <col min="8662" max="8662" width="5.3984375" bestFit="1" customWidth="1"/>
    <col min="8663" max="8663" width="7.59765625" customWidth="1"/>
    <col min="8664" max="8664" width="5.3984375" customWidth="1"/>
    <col min="8665" max="8665" width="7.59765625" customWidth="1"/>
    <col min="8666" max="8666" width="5.3984375" bestFit="1" customWidth="1"/>
    <col min="8667" max="8667" width="7.59765625" customWidth="1"/>
    <col min="8668" max="8668" width="5.3984375" customWidth="1"/>
    <col min="8669" max="8669" width="7.59765625" customWidth="1"/>
    <col min="8670" max="8670" width="5.3984375" bestFit="1" customWidth="1"/>
    <col min="8671" max="8671" width="7.59765625" customWidth="1"/>
    <col min="8672" max="8672" width="5.3984375" customWidth="1"/>
    <col min="8673" max="8673" width="7.59765625" customWidth="1"/>
    <col min="8674" max="8674" width="5.3984375" bestFit="1" customWidth="1"/>
    <col min="8675" max="8675" width="7.59765625" customWidth="1"/>
    <col min="8676" max="8676" width="5.3984375" customWidth="1"/>
    <col min="8677" max="8677" width="7.59765625" customWidth="1"/>
    <col min="8678" max="8678" width="5.3984375" bestFit="1" customWidth="1"/>
    <col min="8679" max="8679" width="7.59765625" customWidth="1"/>
    <col min="8680" max="8680" width="5.3984375" customWidth="1"/>
    <col min="8681" max="8681" width="7.59765625" customWidth="1"/>
    <col min="8682" max="8682" width="5.3984375" bestFit="1" customWidth="1"/>
    <col min="8683" max="8683" width="7.59765625" customWidth="1"/>
    <col min="8684" max="8684" width="5.3984375" customWidth="1"/>
    <col min="8685" max="8685" width="7.59765625" customWidth="1"/>
    <col min="8686" max="8686" width="5.3984375" bestFit="1" customWidth="1"/>
    <col min="8687" max="8687" width="7.59765625" customWidth="1"/>
    <col min="8688" max="8688" width="5.3984375" customWidth="1"/>
    <col min="8689" max="8689" width="7.59765625" customWidth="1"/>
    <col min="8690" max="8690" width="5.3984375" bestFit="1" customWidth="1"/>
    <col min="8691" max="8691" width="7.59765625" customWidth="1"/>
    <col min="8692" max="8692" width="5.3984375" customWidth="1"/>
    <col min="8693" max="8693" width="7.59765625" customWidth="1"/>
    <col min="8694" max="8694" width="5.3984375" bestFit="1" customWidth="1"/>
    <col min="8695" max="8695" width="7.59765625" customWidth="1"/>
    <col min="8696" max="8696" width="5.3984375" customWidth="1"/>
    <col min="8697" max="8697" width="7.59765625" customWidth="1"/>
    <col min="8698" max="8698" width="5.3984375" bestFit="1" customWidth="1"/>
    <col min="8699" max="8699" width="7.59765625" customWidth="1"/>
    <col min="8700" max="8700" width="5.3984375" customWidth="1"/>
    <col min="8701" max="8701" width="7.59765625" customWidth="1"/>
    <col min="8702" max="8702" width="5.3984375" bestFit="1" customWidth="1"/>
    <col min="8703" max="8703" width="7.59765625" customWidth="1"/>
    <col min="8704" max="8704" width="5.3984375" customWidth="1"/>
    <col min="8705" max="8705" width="7.59765625" customWidth="1"/>
    <col min="8706" max="8706" width="5.3984375" bestFit="1" customWidth="1"/>
    <col min="8707" max="8707" width="7.59765625" customWidth="1"/>
    <col min="8708" max="8708" width="5.3984375" customWidth="1"/>
    <col min="8709" max="8709" width="7.59765625" customWidth="1"/>
    <col min="8710" max="8710" width="5.3984375" bestFit="1" customWidth="1"/>
    <col min="8711" max="8711" width="7.59765625" customWidth="1"/>
    <col min="8712" max="8712" width="5.3984375" customWidth="1"/>
    <col min="8713" max="8713" width="7.59765625" customWidth="1"/>
    <col min="8714" max="8714" width="5.3984375" bestFit="1" customWidth="1"/>
    <col min="8715" max="8715" width="7.59765625" customWidth="1"/>
    <col min="8716" max="8716" width="5.3984375" customWidth="1"/>
    <col min="8717" max="8717" width="7.59765625" customWidth="1"/>
    <col min="8718" max="8718" width="5.3984375" bestFit="1" customWidth="1"/>
    <col min="8719" max="8719" width="7.59765625" customWidth="1"/>
    <col min="8720" max="8720" width="5.3984375" customWidth="1"/>
    <col min="8721" max="8721" width="7.59765625" customWidth="1"/>
    <col min="8722" max="8722" width="5.3984375" bestFit="1" customWidth="1"/>
    <col min="8723" max="8723" width="7.59765625" customWidth="1"/>
    <col min="8724" max="8724" width="5.3984375" customWidth="1"/>
    <col min="8725" max="8725" width="7.59765625" customWidth="1"/>
    <col min="8726" max="8726" width="5.3984375" bestFit="1" customWidth="1"/>
    <col min="8727" max="8727" width="7.59765625" customWidth="1"/>
    <col min="8728" max="8728" width="5.3984375" customWidth="1"/>
    <col min="8729" max="8729" width="7.59765625" customWidth="1"/>
    <col min="8730" max="8730" width="5.3984375" bestFit="1" customWidth="1"/>
    <col min="8731" max="8731" width="7.59765625" customWidth="1"/>
    <col min="8732" max="8732" width="5.3984375" customWidth="1"/>
    <col min="8733" max="8733" width="7.59765625" customWidth="1"/>
    <col min="8734" max="8734" width="5.3984375" bestFit="1" customWidth="1"/>
    <col min="8735" max="8735" width="7.59765625" customWidth="1"/>
    <col min="8736" max="8736" width="5.3984375" customWidth="1"/>
    <col min="8737" max="8737" width="7.59765625" customWidth="1"/>
    <col min="8738" max="8738" width="5.3984375" bestFit="1" customWidth="1"/>
    <col min="8740" max="8741" width="5.3984375" bestFit="1" customWidth="1"/>
    <col min="8742" max="8742" width="2.09765625" bestFit="1" customWidth="1"/>
    <col min="8893" max="8893" width="4.3984375" customWidth="1"/>
    <col min="8894" max="8894" width="30.5" customWidth="1"/>
    <col min="8897" max="8897" width="10.69921875" customWidth="1"/>
    <col min="8898" max="8898" width="5.19921875" customWidth="1"/>
    <col min="8899" max="8899" width="7.59765625" customWidth="1"/>
    <col min="8900" max="8900" width="5.3984375" customWidth="1"/>
    <col min="8901" max="8901" width="7.59765625" customWidth="1"/>
    <col min="8902" max="8902" width="6" bestFit="1" customWidth="1"/>
    <col min="8903" max="8903" width="7.59765625" customWidth="1"/>
    <col min="8904" max="8904" width="5.3984375" customWidth="1"/>
    <col min="8905" max="8905" width="7.59765625" customWidth="1"/>
    <col min="8906" max="8906" width="5.3984375" bestFit="1" customWidth="1"/>
    <col min="8907" max="8907" width="7.59765625" customWidth="1"/>
    <col min="8908" max="8908" width="5.3984375" customWidth="1"/>
    <col min="8909" max="8909" width="7.59765625" customWidth="1"/>
    <col min="8910" max="8910" width="5.3984375" bestFit="1" customWidth="1"/>
    <col min="8911" max="8911" width="7.59765625" customWidth="1"/>
    <col min="8912" max="8912" width="5.3984375" customWidth="1"/>
    <col min="8913" max="8913" width="7.59765625" customWidth="1"/>
    <col min="8914" max="8914" width="5.3984375" bestFit="1" customWidth="1"/>
    <col min="8915" max="8915" width="7.59765625" customWidth="1"/>
    <col min="8916" max="8916" width="5.3984375" customWidth="1"/>
    <col min="8917" max="8917" width="7.59765625" customWidth="1"/>
    <col min="8918" max="8918" width="5.3984375" bestFit="1" customWidth="1"/>
    <col min="8919" max="8919" width="7.59765625" customWidth="1"/>
    <col min="8920" max="8920" width="5.3984375" customWidth="1"/>
    <col min="8921" max="8921" width="7.59765625" customWidth="1"/>
    <col min="8922" max="8922" width="5.3984375" bestFit="1" customWidth="1"/>
    <col min="8923" max="8923" width="7.59765625" customWidth="1"/>
    <col min="8924" max="8924" width="5.3984375" customWidth="1"/>
    <col min="8925" max="8925" width="7.59765625" customWidth="1"/>
    <col min="8926" max="8926" width="5.3984375" bestFit="1" customWidth="1"/>
    <col min="8927" max="8927" width="7.59765625" customWidth="1"/>
    <col min="8928" max="8928" width="5.3984375" customWidth="1"/>
    <col min="8929" max="8929" width="7.59765625" customWidth="1"/>
    <col min="8930" max="8930" width="5.3984375" bestFit="1" customWidth="1"/>
    <col min="8931" max="8931" width="7.59765625" customWidth="1"/>
    <col min="8932" max="8932" width="5.3984375" customWidth="1"/>
    <col min="8933" max="8933" width="7.59765625" customWidth="1"/>
    <col min="8934" max="8934" width="5.3984375" bestFit="1" customWidth="1"/>
    <col min="8935" max="8935" width="7.59765625" customWidth="1"/>
    <col min="8936" max="8936" width="5.3984375" customWidth="1"/>
    <col min="8937" max="8937" width="7.59765625" customWidth="1"/>
    <col min="8938" max="8938" width="5.3984375" bestFit="1" customWidth="1"/>
    <col min="8939" max="8939" width="7.59765625" customWidth="1"/>
    <col min="8940" max="8940" width="5.3984375" customWidth="1"/>
    <col min="8941" max="8941" width="7.59765625" customWidth="1"/>
    <col min="8942" max="8942" width="5.3984375" bestFit="1" customWidth="1"/>
    <col min="8943" max="8943" width="7.59765625" customWidth="1"/>
    <col min="8944" max="8944" width="5.3984375" customWidth="1"/>
    <col min="8945" max="8945" width="7.59765625" customWidth="1"/>
    <col min="8946" max="8946" width="5.3984375" bestFit="1" customWidth="1"/>
    <col min="8947" max="8947" width="7.59765625" customWidth="1"/>
    <col min="8948" max="8948" width="5.3984375" customWidth="1"/>
    <col min="8949" max="8949" width="7.59765625" customWidth="1"/>
    <col min="8950" max="8950" width="5.3984375" bestFit="1" customWidth="1"/>
    <col min="8951" max="8951" width="7.59765625" customWidth="1"/>
    <col min="8952" max="8952" width="5.3984375" customWidth="1"/>
    <col min="8953" max="8953" width="7.59765625" customWidth="1"/>
    <col min="8954" max="8954" width="5.3984375" bestFit="1" customWidth="1"/>
    <col min="8955" max="8955" width="7.59765625" customWidth="1"/>
    <col min="8956" max="8956" width="5.3984375" customWidth="1"/>
    <col min="8957" max="8957" width="7.59765625" customWidth="1"/>
    <col min="8958" max="8958" width="5.3984375" bestFit="1" customWidth="1"/>
    <col min="8959" max="8959" width="7.59765625" customWidth="1"/>
    <col min="8960" max="8960" width="5.3984375" customWidth="1"/>
    <col min="8961" max="8961" width="7.59765625" customWidth="1"/>
    <col min="8962" max="8962" width="5.3984375" bestFit="1" customWidth="1"/>
    <col min="8963" max="8963" width="7.59765625" customWidth="1"/>
    <col min="8964" max="8964" width="5.3984375" customWidth="1"/>
    <col min="8965" max="8965" width="7.59765625" customWidth="1"/>
    <col min="8966" max="8966" width="5.3984375" bestFit="1" customWidth="1"/>
    <col min="8967" max="8967" width="7.59765625" customWidth="1"/>
    <col min="8968" max="8968" width="5.3984375" customWidth="1"/>
    <col min="8969" max="8969" width="7.59765625" customWidth="1"/>
    <col min="8970" max="8970" width="5.3984375" bestFit="1" customWidth="1"/>
    <col min="8971" max="8971" width="7.59765625" customWidth="1"/>
    <col min="8972" max="8972" width="5.3984375" customWidth="1"/>
    <col min="8973" max="8973" width="7.59765625" customWidth="1"/>
    <col min="8974" max="8974" width="5.3984375" bestFit="1" customWidth="1"/>
    <col min="8975" max="8975" width="7.59765625" customWidth="1"/>
    <col min="8976" max="8976" width="5.3984375" customWidth="1"/>
    <col min="8977" max="8977" width="7.59765625" customWidth="1"/>
    <col min="8978" max="8978" width="5.3984375" bestFit="1" customWidth="1"/>
    <col min="8979" max="8979" width="7.59765625" customWidth="1"/>
    <col min="8980" max="8980" width="5.3984375" customWidth="1"/>
    <col min="8981" max="8981" width="7.59765625" customWidth="1"/>
    <col min="8982" max="8982" width="5.3984375" bestFit="1" customWidth="1"/>
    <col min="8983" max="8983" width="7.59765625" customWidth="1"/>
    <col min="8984" max="8984" width="5.3984375" customWidth="1"/>
    <col min="8985" max="8985" width="7.59765625" customWidth="1"/>
    <col min="8986" max="8986" width="5.3984375" bestFit="1" customWidth="1"/>
    <col min="8987" max="8987" width="7.59765625" customWidth="1"/>
    <col min="8988" max="8988" width="5.3984375" customWidth="1"/>
    <col min="8989" max="8989" width="7.59765625" customWidth="1"/>
    <col min="8990" max="8990" width="5.3984375" bestFit="1" customWidth="1"/>
    <col min="8991" max="8991" width="7.59765625" customWidth="1"/>
    <col min="8992" max="8992" width="5.3984375" customWidth="1"/>
    <col min="8993" max="8993" width="7.59765625" customWidth="1"/>
    <col min="8994" max="8994" width="5.3984375" bestFit="1" customWidth="1"/>
    <col min="8996" max="8997" width="5.3984375" bestFit="1" customWidth="1"/>
    <col min="8998" max="8998" width="2.09765625" bestFit="1" customWidth="1"/>
    <col min="9149" max="9149" width="4.3984375" customWidth="1"/>
    <col min="9150" max="9150" width="30.5" customWidth="1"/>
    <col min="9153" max="9153" width="10.69921875" customWidth="1"/>
    <col min="9154" max="9154" width="5.19921875" customWidth="1"/>
    <col min="9155" max="9155" width="7.59765625" customWidth="1"/>
    <col min="9156" max="9156" width="5.3984375" customWidth="1"/>
    <col min="9157" max="9157" width="7.59765625" customWidth="1"/>
    <col min="9158" max="9158" width="6" bestFit="1" customWidth="1"/>
    <col min="9159" max="9159" width="7.59765625" customWidth="1"/>
    <col min="9160" max="9160" width="5.3984375" customWidth="1"/>
    <col min="9161" max="9161" width="7.59765625" customWidth="1"/>
    <col min="9162" max="9162" width="5.3984375" bestFit="1" customWidth="1"/>
    <col min="9163" max="9163" width="7.59765625" customWidth="1"/>
    <col min="9164" max="9164" width="5.3984375" customWidth="1"/>
    <col min="9165" max="9165" width="7.59765625" customWidth="1"/>
    <col min="9166" max="9166" width="5.3984375" bestFit="1" customWidth="1"/>
    <col min="9167" max="9167" width="7.59765625" customWidth="1"/>
    <col min="9168" max="9168" width="5.3984375" customWidth="1"/>
    <col min="9169" max="9169" width="7.59765625" customWidth="1"/>
    <col min="9170" max="9170" width="5.3984375" bestFit="1" customWidth="1"/>
    <col min="9171" max="9171" width="7.59765625" customWidth="1"/>
    <col min="9172" max="9172" width="5.3984375" customWidth="1"/>
    <col min="9173" max="9173" width="7.59765625" customWidth="1"/>
    <col min="9174" max="9174" width="5.3984375" bestFit="1" customWidth="1"/>
    <col min="9175" max="9175" width="7.59765625" customWidth="1"/>
    <col min="9176" max="9176" width="5.3984375" customWidth="1"/>
    <col min="9177" max="9177" width="7.59765625" customWidth="1"/>
    <col min="9178" max="9178" width="5.3984375" bestFit="1" customWidth="1"/>
    <col min="9179" max="9179" width="7.59765625" customWidth="1"/>
    <col min="9180" max="9180" width="5.3984375" customWidth="1"/>
    <col min="9181" max="9181" width="7.59765625" customWidth="1"/>
    <col min="9182" max="9182" width="5.3984375" bestFit="1" customWidth="1"/>
    <col min="9183" max="9183" width="7.59765625" customWidth="1"/>
    <col min="9184" max="9184" width="5.3984375" customWidth="1"/>
    <col min="9185" max="9185" width="7.59765625" customWidth="1"/>
    <col min="9186" max="9186" width="5.3984375" bestFit="1" customWidth="1"/>
    <col min="9187" max="9187" width="7.59765625" customWidth="1"/>
    <col min="9188" max="9188" width="5.3984375" customWidth="1"/>
    <col min="9189" max="9189" width="7.59765625" customWidth="1"/>
    <col min="9190" max="9190" width="5.3984375" bestFit="1" customWidth="1"/>
    <col min="9191" max="9191" width="7.59765625" customWidth="1"/>
    <col min="9192" max="9192" width="5.3984375" customWidth="1"/>
    <col min="9193" max="9193" width="7.59765625" customWidth="1"/>
    <col min="9194" max="9194" width="5.3984375" bestFit="1" customWidth="1"/>
    <col min="9195" max="9195" width="7.59765625" customWidth="1"/>
    <col min="9196" max="9196" width="5.3984375" customWidth="1"/>
    <col min="9197" max="9197" width="7.59765625" customWidth="1"/>
    <col min="9198" max="9198" width="5.3984375" bestFit="1" customWidth="1"/>
    <col min="9199" max="9199" width="7.59765625" customWidth="1"/>
    <col min="9200" max="9200" width="5.3984375" customWidth="1"/>
    <col min="9201" max="9201" width="7.59765625" customWidth="1"/>
    <col min="9202" max="9202" width="5.3984375" bestFit="1" customWidth="1"/>
    <col min="9203" max="9203" width="7.59765625" customWidth="1"/>
    <col min="9204" max="9204" width="5.3984375" customWidth="1"/>
    <col min="9205" max="9205" width="7.59765625" customWidth="1"/>
    <col min="9206" max="9206" width="5.3984375" bestFit="1" customWidth="1"/>
    <col min="9207" max="9207" width="7.59765625" customWidth="1"/>
    <col min="9208" max="9208" width="5.3984375" customWidth="1"/>
    <col min="9209" max="9209" width="7.59765625" customWidth="1"/>
    <col min="9210" max="9210" width="5.3984375" bestFit="1" customWidth="1"/>
    <col min="9211" max="9211" width="7.59765625" customWidth="1"/>
    <col min="9212" max="9212" width="5.3984375" customWidth="1"/>
    <col min="9213" max="9213" width="7.59765625" customWidth="1"/>
    <col min="9214" max="9214" width="5.3984375" bestFit="1" customWidth="1"/>
    <col min="9215" max="9215" width="7.59765625" customWidth="1"/>
    <col min="9216" max="9216" width="5.3984375" customWidth="1"/>
    <col min="9217" max="9217" width="7.59765625" customWidth="1"/>
    <col min="9218" max="9218" width="5.3984375" bestFit="1" customWidth="1"/>
    <col min="9219" max="9219" width="7.59765625" customWidth="1"/>
    <col min="9220" max="9220" width="5.3984375" customWidth="1"/>
    <col min="9221" max="9221" width="7.59765625" customWidth="1"/>
    <col min="9222" max="9222" width="5.3984375" bestFit="1" customWidth="1"/>
    <col min="9223" max="9223" width="7.59765625" customWidth="1"/>
    <col min="9224" max="9224" width="5.3984375" customWidth="1"/>
    <col min="9225" max="9225" width="7.59765625" customWidth="1"/>
    <col min="9226" max="9226" width="5.3984375" bestFit="1" customWidth="1"/>
    <col min="9227" max="9227" width="7.59765625" customWidth="1"/>
    <col min="9228" max="9228" width="5.3984375" customWidth="1"/>
    <col min="9229" max="9229" width="7.59765625" customWidth="1"/>
    <col min="9230" max="9230" width="5.3984375" bestFit="1" customWidth="1"/>
    <col min="9231" max="9231" width="7.59765625" customWidth="1"/>
    <col min="9232" max="9232" width="5.3984375" customWidth="1"/>
    <col min="9233" max="9233" width="7.59765625" customWidth="1"/>
    <col min="9234" max="9234" width="5.3984375" bestFit="1" customWidth="1"/>
    <col min="9235" max="9235" width="7.59765625" customWidth="1"/>
    <col min="9236" max="9236" width="5.3984375" customWidth="1"/>
    <col min="9237" max="9237" width="7.59765625" customWidth="1"/>
    <col min="9238" max="9238" width="5.3984375" bestFit="1" customWidth="1"/>
    <col min="9239" max="9239" width="7.59765625" customWidth="1"/>
    <col min="9240" max="9240" width="5.3984375" customWidth="1"/>
    <col min="9241" max="9241" width="7.59765625" customWidth="1"/>
    <col min="9242" max="9242" width="5.3984375" bestFit="1" customWidth="1"/>
    <col min="9243" max="9243" width="7.59765625" customWidth="1"/>
    <col min="9244" max="9244" width="5.3984375" customWidth="1"/>
    <col min="9245" max="9245" width="7.59765625" customWidth="1"/>
    <col min="9246" max="9246" width="5.3984375" bestFit="1" customWidth="1"/>
    <col min="9247" max="9247" width="7.59765625" customWidth="1"/>
    <col min="9248" max="9248" width="5.3984375" customWidth="1"/>
    <col min="9249" max="9249" width="7.59765625" customWidth="1"/>
    <col min="9250" max="9250" width="5.3984375" bestFit="1" customWidth="1"/>
    <col min="9252" max="9253" width="5.3984375" bestFit="1" customWidth="1"/>
    <col min="9254" max="9254" width="2.09765625" bestFit="1" customWidth="1"/>
    <col min="9405" max="9405" width="4.3984375" customWidth="1"/>
    <col min="9406" max="9406" width="30.5" customWidth="1"/>
    <col min="9409" max="9409" width="10.69921875" customWidth="1"/>
    <col min="9410" max="9410" width="5.19921875" customWidth="1"/>
    <col min="9411" max="9411" width="7.59765625" customWidth="1"/>
    <col min="9412" max="9412" width="5.3984375" customWidth="1"/>
    <col min="9413" max="9413" width="7.59765625" customWidth="1"/>
    <col min="9414" max="9414" width="6" bestFit="1" customWidth="1"/>
    <col min="9415" max="9415" width="7.59765625" customWidth="1"/>
    <col min="9416" max="9416" width="5.3984375" customWidth="1"/>
    <col min="9417" max="9417" width="7.59765625" customWidth="1"/>
    <col min="9418" max="9418" width="5.3984375" bestFit="1" customWidth="1"/>
    <col min="9419" max="9419" width="7.59765625" customWidth="1"/>
    <col min="9420" max="9420" width="5.3984375" customWidth="1"/>
    <col min="9421" max="9421" width="7.59765625" customWidth="1"/>
    <col min="9422" max="9422" width="5.3984375" bestFit="1" customWidth="1"/>
    <col min="9423" max="9423" width="7.59765625" customWidth="1"/>
    <col min="9424" max="9424" width="5.3984375" customWidth="1"/>
    <col min="9425" max="9425" width="7.59765625" customWidth="1"/>
    <col min="9426" max="9426" width="5.3984375" bestFit="1" customWidth="1"/>
    <col min="9427" max="9427" width="7.59765625" customWidth="1"/>
    <col min="9428" max="9428" width="5.3984375" customWidth="1"/>
    <col min="9429" max="9429" width="7.59765625" customWidth="1"/>
    <col min="9430" max="9430" width="5.3984375" bestFit="1" customWidth="1"/>
    <col min="9431" max="9431" width="7.59765625" customWidth="1"/>
    <col min="9432" max="9432" width="5.3984375" customWidth="1"/>
    <col min="9433" max="9433" width="7.59765625" customWidth="1"/>
    <col min="9434" max="9434" width="5.3984375" bestFit="1" customWidth="1"/>
    <col min="9435" max="9435" width="7.59765625" customWidth="1"/>
    <col min="9436" max="9436" width="5.3984375" customWidth="1"/>
    <col min="9437" max="9437" width="7.59765625" customWidth="1"/>
    <col min="9438" max="9438" width="5.3984375" bestFit="1" customWidth="1"/>
    <col min="9439" max="9439" width="7.59765625" customWidth="1"/>
    <col min="9440" max="9440" width="5.3984375" customWidth="1"/>
    <col min="9441" max="9441" width="7.59765625" customWidth="1"/>
    <col min="9442" max="9442" width="5.3984375" bestFit="1" customWidth="1"/>
    <col min="9443" max="9443" width="7.59765625" customWidth="1"/>
    <col min="9444" max="9444" width="5.3984375" customWidth="1"/>
    <col min="9445" max="9445" width="7.59765625" customWidth="1"/>
    <col min="9446" max="9446" width="5.3984375" bestFit="1" customWidth="1"/>
    <col min="9447" max="9447" width="7.59765625" customWidth="1"/>
    <col min="9448" max="9448" width="5.3984375" customWidth="1"/>
    <col min="9449" max="9449" width="7.59765625" customWidth="1"/>
    <col min="9450" max="9450" width="5.3984375" bestFit="1" customWidth="1"/>
    <col min="9451" max="9451" width="7.59765625" customWidth="1"/>
    <col min="9452" max="9452" width="5.3984375" customWidth="1"/>
    <col min="9453" max="9453" width="7.59765625" customWidth="1"/>
    <col min="9454" max="9454" width="5.3984375" bestFit="1" customWidth="1"/>
    <col min="9455" max="9455" width="7.59765625" customWidth="1"/>
    <col min="9456" max="9456" width="5.3984375" customWidth="1"/>
    <col min="9457" max="9457" width="7.59765625" customWidth="1"/>
    <col min="9458" max="9458" width="5.3984375" bestFit="1" customWidth="1"/>
    <col min="9459" max="9459" width="7.59765625" customWidth="1"/>
    <col min="9460" max="9460" width="5.3984375" customWidth="1"/>
    <col min="9461" max="9461" width="7.59765625" customWidth="1"/>
    <col min="9462" max="9462" width="5.3984375" bestFit="1" customWidth="1"/>
    <col min="9463" max="9463" width="7.59765625" customWidth="1"/>
    <col min="9464" max="9464" width="5.3984375" customWidth="1"/>
    <col min="9465" max="9465" width="7.59765625" customWidth="1"/>
    <col min="9466" max="9466" width="5.3984375" bestFit="1" customWidth="1"/>
    <col min="9467" max="9467" width="7.59765625" customWidth="1"/>
    <col min="9468" max="9468" width="5.3984375" customWidth="1"/>
    <col min="9469" max="9469" width="7.59765625" customWidth="1"/>
    <col min="9470" max="9470" width="5.3984375" bestFit="1" customWidth="1"/>
    <col min="9471" max="9471" width="7.59765625" customWidth="1"/>
    <col min="9472" max="9472" width="5.3984375" customWidth="1"/>
    <col min="9473" max="9473" width="7.59765625" customWidth="1"/>
    <col min="9474" max="9474" width="5.3984375" bestFit="1" customWidth="1"/>
    <col min="9475" max="9475" width="7.59765625" customWidth="1"/>
    <col min="9476" max="9476" width="5.3984375" customWidth="1"/>
    <col min="9477" max="9477" width="7.59765625" customWidth="1"/>
    <col min="9478" max="9478" width="5.3984375" bestFit="1" customWidth="1"/>
    <col min="9479" max="9479" width="7.59765625" customWidth="1"/>
    <col min="9480" max="9480" width="5.3984375" customWidth="1"/>
    <col min="9481" max="9481" width="7.59765625" customWidth="1"/>
    <col min="9482" max="9482" width="5.3984375" bestFit="1" customWidth="1"/>
    <col min="9483" max="9483" width="7.59765625" customWidth="1"/>
    <col min="9484" max="9484" width="5.3984375" customWidth="1"/>
    <col min="9485" max="9485" width="7.59765625" customWidth="1"/>
    <col min="9486" max="9486" width="5.3984375" bestFit="1" customWidth="1"/>
    <col min="9487" max="9487" width="7.59765625" customWidth="1"/>
    <col min="9488" max="9488" width="5.3984375" customWidth="1"/>
    <col min="9489" max="9489" width="7.59765625" customWidth="1"/>
    <col min="9490" max="9490" width="5.3984375" bestFit="1" customWidth="1"/>
    <col min="9491" max="9491" width="7.59765625" customWidth="1"/>
    <col min="9492" max="9492" width="5.3984375" customWidth="1"/>
    <col min="9493" max="9493" width="7.59765625" customWidth="1"/>
    <col min="9494" max="9494" width="5.3984375" bestFit="1" customWidth="1"/>
    <col min="9495" max="9495" width="7.59765625" customWidth="1"/>
    <col min="9496" max="9496" width="5.3984375" customWidth="1"/>
    <col min="9497" max="9497" width="7.59765625" customWidth="1"/>
    <col min="9498" max="9498" width="5.3984375" bestFit="1" customWidth="1"/>
    <col min="9499" max="9499" width="7.59765625" customWidth="1"/>
    <col min="9500" max="9500" width="5.3984375" customWidth="1"/>
    <col min="9501" max="9501" width="7.59765625" customWidth="1"/>
    <col min="9502" max="9502" width="5.3984375" bestFit="1" customWidth="1"/>
    <col min="9503" max="9503" width="7.59765625" customWidth="1"/>
    <col min="9504" max="9504" width="5.3984375" customWidth="1"/>
    <col min="9505" max="9505" width="7.59765625" customWidth="1"/>
    <col min="9506" max="9506" width="5.3984375" bestFit="1" customWidth="1"/>
    <col min="9508" max="9509" width="5.3984375" bestFit="1" customWidth="1"/>
    <col min="9510" max="9510" width="2.09765625" bestFit="1" customWidth="1"/>
    <col min="9661" max="9661" width="4.3984375" customWidth="1"/>
    <col min="9662" max="9662" width="30.5" customWidth="1"/>
    <col min="9665" max="9665" width="10.69921875" customWidth="1"/>
    <col min="9666" max="9666" width="5.19921875" customWidth="1"/>
    <col min="9667" max="9667" width="7.59765625" customWidth="1"/>
    <col min="9668" max="9668" width="5.3984375" customWidth="1"/>
    <col min="9669" max="9669" width="7.59765625" customWidth="1"/>
    <col min="9670" max="9670" width="6" bestFit="1" customWidth="1"/>
    <col min="9671" max="9671" width="7.59765625" customWidth="1"/>
    <col min="9672" max="9672" width="5.3984375" customWidth="1"/>
    <col min="9673" max="9673" width="7.59765625" customWidth="1"/>
    <col min="9674" max="9674" width="5.3984375" bestFit="1" customWidth="1"/>
    <col min="9675" max="9675" width="7.59765625" customWidth="1"/>
    <col min="9676" max="9676" width="5.3984375" customWidth="1"/>
    <col min="9677" max="9677" width="7.59765625" customWidth="1"/>
    <col min="9678" max="9678" width="5.3984375" bestFit="1" customWidth="1"/>
    <col min="9679" max="9679" width="7.59765625" customWidth="1"/>
    <col min="9680" max="9680" width="5.3984375" customWidth="1"/>
    <col min="9681" max="9681" width="7.59765625" customWidth="1"/>
    <col min="9682" max="9682" width="5.3984375" bestFit="1" customWidth="1"/>
    <col min="9683" max="9683" width="7.59765625" customWidth="1"/>
    <col min="9684" max="9684" width="5.3984375" customWidth="1"/>
    <col min="9685" max="9685" width="7.59765625" customWidth="1"/>
    <col min="9686" max="9686" width="5.3984375" bestFit="1" customWidth="1"/>
    <col min="9687" max="9687" width="7.59765625" customWidth="1"/>
    <col min="9688" max="9688" width="5.3984375" customWidth="1"/>
    <col min="9689" max="9689" width="7.59765625" customWidth="1"/>
    <col min="9690" max="9690" width="5.3984375" bestFit="1" customWidth="1"/>
    <col min="9691" max="9691" width="7.59765625" customWidth="1"/>
    <col min="9692" max="9692" width="5.3984375" customWidth="1"/>
    <col min="9693" max="9693" width="7.59765625" customWidth="1"/>
    <col min="9694" max="9694" width="5.3984375" bestFit="1" customWidth="1"/>
    <col min="9695" max="9695" width="7.59765625" customWidth="1"/>
    <col min="9696" max="9696" width="5.3984375" customWidth="1"/>
    <col min="9697" max="9697" width="7.59765625" customWidth="1"/>
    <col min="9698" max="9698" width="5.3984375" bestFit="1" customWidth="1"/>
    <col min="9699" max="9699" width="7.59765625" customWidth="1"/>
    <col min="9700" max="9700" width="5.3984375" customWidth="1"/>
    <col min="9701" max="9701" width="7.59765625" customWidth="1"/>
    <col min="9702" max="9702" width="5.3984375" bestFit="1" customWidth="1"/>
    <col min="9703" max="9703" width="7.59765625" customWidth="1"/>
    <col min="9704" max="9704" width="5.3984375" customWidth="1"/>
    <col min="9705" max="9705" width="7.59765625" customWidth="1"/>
    <col min="9706" max="9706" width="5.3984375" bestFit="1" customWidth="1"/>
    <col min="9707" max="9707" width="7.59765625" customWidth="1"/>
    <col min="9708" max="9708" width="5.3984375" customWidth="1"/>
    <col min="9709" max="9709" width="7.59765625" customWidth="1"/>
    <col min="9710" max="9710" width="5.3984375" bestFit="1" customWidth="1"/>
    <col min="9711" max="9711" width="7.59765625" customWidth="1"/>
    <col min="9712" max="9712" width="5.3984375" customWidth="1"/>
    <col min="9713" max="9713" width="7.59765625" customWidth="1"/>
    <col min="9714" max="9714" width="5.3984375" bestFit="1" customWidth="1"/>
    <col min="9715" max="9715" width="7.59765625" customWidth="1"/>
    <col min="9716" max="9716" width="5.3984375" customWidth="1"/>
    <col min="9717" max="9717" width="7.59765625" customWidth="1"/>
    <col min="9718" max="9718" width="5.3984375" bestFit="1" customWidth="1"/>
    <col min="9719" max="9719" width="7.59765625" customWidth="1"/>
    <col min="9720" max="9720" width="5.3984375" customWidth="1"/>
    <col min="9721" max="9721" width="7.59765625" customWidth="1"/>
    <col min="9722" max="9722" width="5.3984375" bestFit="1" customWidth="1"/>
    <col min="9723" max="9723" width="7.59765625" customWidth="1"/>
    <col min="9724" max="9724" width="5.3984375" customWidth="1"/>
    <col min="9725" max="9725" width="7.59765625" customWidth="1"/>
    <col min="9726" max="9726" width="5.3984375" bestFit="1" customWidth="1"/>
    <col min="9727" max="9727" width="7.59765625" customWidth="1"/>
    <col min="9728" max="9728" width="5.3984375" customWidth="1"/>
    <col min="9729" max="9729" width="7.59765625" customWidth="1"/>
    <col min="9730" max="9730" width="5.3984375" bestFit="1" customWidth="1"/>
    <col min="9731" max="9731" width="7.59765625" customWidth="1"/>
    <col min="9732" max="9732" width="5.3984375" customWidth="1"/>
    <col min="9733" max="9733" width="7.59765625" customWidth="1"/>
    <col min="9734" max="9734" width="5.3984375" bestFit="1" customWidth="1"/>
    <col min="9735" max="9735" width="7.59765625" customWidth="1"/>
    <col min="9736" max="9736" width="5.3984375" customWidth="1"/>
    <col min="9737" max="9737" width="7.59765625" customWidth="1"/>
    <col min="9738" max="9738" width="5.3984375" bestFit="1" customWidth="1"/>
    <col min="9739" max="9739" width="7.59765625" customWidth="1"/>
    <col min="9740" max="9740" width="5.3984375" customWidth="1"/>
    <col min="9741" max="9741" width="7.59765625" customWidth="1"/>
    <col min="9742" max="9742" width="5.3984375" bestFit="1" customWidth="1"/>
    <col min="9743" max="9743" width="7.59765625" customWidth="1"/>
    <col min="9744" max="9744" width="5.3984375" customWidth="1"/>
    <col min="9745" max="9745" width="7.59765625" customWidth="1"/>
    <col min="9746" max="9746" width="5.3984375" bestFit="1" customWidth="1"/>
    <col min="9747" max="9747" width="7.59765625" customWidth="1"/>
    <col min="9748" max="9748" width="5.3984375" customWidth="1"/>
    <col min="9749" max="9749" width="7.59765625" customWidth="1"/>
    <col min="9750" max="9750" width="5.3984375" bestFit="1" customWidth="1"/>
    <col min="9751" max="9751" width="7.59765625" customWidth="1"/>
    <col min="9752" max="9752" width="5.3984375" customWidth="1"/>
    <col min="9753" max="9753" width="7.59765625" customWidth="1"/>
    <col min="9754" max="9754" width="5.3984375" bestFit="1" customWidth="1"/>
    <col min="9755" max="9755" width="7.59765625" customWidth="1"/>
    <col min="9756" max="9756" width="5.3984375" customWidth="1"/>
    <col min="9757" max="9757" width="7.59765625" customWidth="1"/>
    <col min="9758" max="9758" width="5.3984375" bestFit="1" customWidth="1"/>
    <col min="9759" max="9759" width="7.59765625" customWidth="1"/>
    <col min="9760" max="9760" width="5.3984375" customWidth="1"/>
    <col min="9761" max="9761" width="7.59765625" customWidth="1"/>
    <col min="9762" max="9762" width="5.3984375" bestFit="1" customWidth="1"/>
    <col min="9764" max="9765" width="5.3984375" bestFit="1" customWidth="1"/>
    <col min="9766" max="9766" width="2.09765625" bestFit="1" customWidth="1"/>
    <col min="9917" max="9917" width="4.3984375" customWidth="1"/>
    <col min="9918" max="9918" width="30.5" customWidth="1"/>
    <col min="9921" max="9921" width="10.69921875" customWidth="1"/>
    <col min="9922" max="9922" width="5.19921875" customWidth="1"/>
    <col min="9923" max="9923" width="7.59765625" customWidth="1"/>
    <col min="9924" max="9924" width="5.3984375" customWidth="1"/>
    <col min="9925" max="9925" width="7.59765625" customWidth="1"/>
    <col min="9926" max="9926" width="6" bestFit="1" customWidth="1"/>
    <col min="9927" max="9927" width="7.59765625" customWidth="1"/>
    <col min="9928" max="9928" width="5.3984375" customWidth="1"/>
    <col min="9929" max="9929" width="7.59765625" customWidth="1"/>
    <col min="9930" max="9930" width="5.3984375" bestFit="1" customWidth="1"/>
    <col min="9931" max="9931" width="7.59765625" customWidth="1"/>
    <col min="9932" max="9932" width="5.3984375" customWidth="1"/>
    <col min="9933" max="9933" width="7.59765625" customWidth="1"/>
    <col min="9934" max="9934" width="5.3984375" bestFit="1" customWidth="1"/>
    <col min="9935" max="9935" width="7.59765625" customWidth="1"/>
    <col min="9936" max="9936" width="5.3984375" customWidth="1"/>
    <col min="9937" max="9937" width="7.59765625" customWidth="1"/>
    <col min="9938" max="9938" width="5.3984375" bestFit="1" customWidth="1"/>
    <col min="9939" max="9939" width="7.59765625" customWidth="1"/>
    <col min="9940" max="9940" width="5.3984375" customWidth="1"/>
    <col min="9941" max="9941" width="7.59765625" customWidth="1"/>
    <col min="9942" max="9942" width="5.3984375" bestFit="1" customWidth="1"/>
    <col min="9943" max="9943" width="7.59765625" customWidth="1"/>
    <col min="9944" max="9944" width="5.3984375" customWidth="1"/>
    <col min="9945" max="9945" width="7.59765625" customWidth="1"/>
    <col min="9946" max="9946" width="5.3984375" bestFit="1" customWidth="1"/>
    <col min="9947" max="9947" width="7.59765625" customWidth="1"/>
    <col min="9948" max="9948" width="5.3984375" customWidth="1"/>
    <col min="9949" max="9949" width="7.59765625" customWidth="1"/>
    <col min="9950" max="9950" width="5.3984375" bestFit="1" customWidth="1"/>
    <col min="9951" max="9951" width="7.59765625" customWidth="1"/>
    <col min="9952" max="9952" width="5.3984375" customWidth="1"/>
    <col min="9953" max="9953" width="7.59765625" customWidth="1"/>
    <col min="9954" max="9954" width="5.3984375" bestFit="1" customWidth="1"/>
    <col min="9955" max="9955" width="7.59765625" customWidth="1"/>
    <col min="9956" max="9956" width="5.3984375" customWidth="1"/>
    <col min="9957" max="9957" width="7.59765625" customWidth="1"/>
    <col min="9958" max="9958" width="5.3984375" bestFit="1" customWidth="1"/>
    <col min="9959" max="9959" width="7.59765625" customWidth="1"/>
    <col min="9960" max="9960" width="5.3984375" customWidth="1"/>
    <col min="9961" max="9961" width="7.59765625" customWidth="1"/>
    <col min="9962" max="9962" width="5.3984375" bestFit="1" customWidth="1"/>
    <col min="9963" max="9963" width="7.59765625" customWidth="1"/>
    <col min="9964" max="9964" width="5.3984375" customWidth="1"/>
    <col min="9965" max="9965" width="7.59765625" customWidth="1"/>
    <col min="9966" max="9966" width="5.3984375" bestFit="1" customWidth="1"/>
    <col min="9967" max="9967" width="7.59765625" customWidth="1"/>
    <col min="9968" max="9968" width="5.3984375" customWidth="1"/>
    <col min="9969" max="9969" width="7.59765625" customWidth="1"/>
    <col min="9970" max="9970" width="5.3984375" bestFit="1" customWidth="1"/>
    <col min="9971" max="9971" width="7.59765625" customWidth="1"/>
    <col min="9972" max="9972" width="5.3984375" customWidth="1"/>
    <col min="9973" max="9973" width="7.59765625" customWidth="1"/>
    <col min="9974" max="9974" width="5.3984375" bestFit="1" customWidth="1"/>
    <col min="9975" max="9975" width="7.59765625" customWidth="1"/>
    <col min="9976" max="9976" width="5.3984375" customWidth="1"/>
    <col min="9977" max="9977" width="7.59765625" customWidth="1"/>
    <col min="9978" max="9978" width="5.3984375" bestFit="1" customWidth="1"/>
    <col min="9979" max="9979" width="7.59765625" customWidth="1"/>
    <col min="9980" max="9980" width="5.3984375" customWidth="1"/>
    <col min="9981" max="9981" width="7.59765625" customWidth="1"/>
    <col min="9982" max="9982" width="5.3984375" bestFit="1" customWidth="1"/>
    <col min="9983" max="9983" width="7.59765625" customWidth="1"/>
    <col min="9984" max="9984" width="5.3984375" customWidth="1"/>
    <col min="9985" max="9985" width="7.59765625" customWidth="1"/>
    <col min="9986" max="9986" width="5.3984375" bestFit="1" customWidth="1"/>
    <col min="9987" max="9987" width="7.59765625" customWidth="1"/>
    <col min="9988" max="9988" width="5.3984375" customWidth="1"/>
    <col min="9989" max="9989" width="7.59765625" customWidth="1"/>
    <col min="9990" max="9990" width="5.3984375" bestFit="1" customWidth="1"/>
    <col min="9991" max="9991" width="7.59765625" customWidth="1"/>
    <col min="9992" max="9992" width="5.3984375" customWidth="1"/>
    <col min="9993" max="9993" width="7.59765625" customWidth="1"/>
    <col min="9994" max="9994" width="5.3984375" bestFit="1" customWidth="1"/>
    <col min="9995" max="9995" width="7.59765625" customWidth="1"/>
    <col min="9996" max="9996" width="5.3984375" customWidth="1"/>
    <col min="9997" max="9997" width="7.59765625" customWidth="1"/>
    <col min="9998" max="9998" width="5.3984375" bestFit="1" customWidth="1"/>
    <col min="9999" max="9999" width="7.59765625" customWidth="1"/>
    <col min="10000" max="10000" width="5.3984375" customWidth="1"/>
    <col min="10001" max="10001" width="7.59765625" customWidth="1"/>
    <col min="10002" max="10002" width="5.3984375" bestFit="1" customWidth="1"/>
    <col min="10003" max="10003" width="7.59765625" customWidth="1"/>
    <col min="10004" max="10004" width="5.3984375" customWidth="1"/>
    <col min="10005" max="10005" width="7.59765625" customWidth="1"/>
    <col min="10006" max="10006" width="5.3984375" bestFit="1" customWidth="1"/>
    <col min="10007" max="10007" width="7.59765625" customWidth="1"/>
    <col min="10008" max="10008" width="5.3984375" customWidth="1"/>
    <col min="10009" max="10009" width="7.59765625" customWidth="1"/>
    <col min="10010" max="10010" width="5.3984375" bestFit="1" customWidth="1"/>
    <col min="10011" max="10011" width="7.59765625" customWidth="1"/>
    <col min="10012" max="10012" width="5.3984375" customWidth="1"/>
    <col min="10013" max="10013" width="7.59765625" customWidth="1"/>
    <col min="10014" max="10014" width="5.3984375" bestFit="1" customWidth="1"/>
    <col min="10015" max="10015" width="7.59765625" customWidth="1"/>
    <col min="10016" max="10016" width="5.3984375" customWidth="1"/>
    <col min="10017" max="10017" width="7.59765625" customWidth="1"/>
    <col min="10018" max="10018" width="5.3984375" bestFit="1" customWidth="1"/>
    <col min="10020" max="10021" width="5.3984375" bestFit="1" customWidth="1"/>
    <col min="10022" max="10022" width="2.09765625" bestFit="1" customWidth="1"/>
    <col min="10173" max="10173" width="4.3984375" customWidth="1"/>
    <col min="10174" max="10174" width="30.5" customWidth="1"/>
    <col min="10177" max="10177" width="10.69921875" customWidth="1"/>
    <col min="10178" max="10178" width="5.19921875" customWidth="1"/>
    <col min="10179" max="10179" width="7.59765625" customWidth="1"/>
    <col min="10180" max="10180" width="5.3984375" customWidth="1"/>
    <col min="10181" max="10181" width="7.59765625" customWidth="1"/>
    <col min="10182" max="10182" width="6" bestFit="1" customWidth="1"/>
    <col min="10183" max="10183" width="7.59765625" customWidth="1"/>
    <col min="10184" max="10184" width="5.3984375" customWidth="1"/>
    <col min="10185" max="10185" width="7.59765625" customWidth="1"/>
    <col min="10186" max="10186" width="5.3984375" bestFit="1" customWidth="1"/>
    <col min="10187" max="10187" width="7.59765625" customWidth="1"/>
    <col min="10188" max="10188" width="5.3984375" customWidth="1"/>
    <col min="10189" max="10189" width="7.59765625" customWidth="1"/>
    <col min="10190" max="10190" width="5.3984375" bestFit="1" customWidth="1"/>
    <col min="10191" max="10191" width="7.59765625" customWidth="1"/>
    <col min="10192" max="10192" width="5.3984375" customWidth="1"/>
    <col min="10193" max="10193" width="7.59765625" customWidth="1"/>
    <col min="10194" max="10194" width="5.3984375" bestFit="1" customWidth="1"/>
    <col min="10195" max="10195" width="7.59765625" customWidth="1"/>
    <col min="10196" max="10196" width="5.3984375" customWidth="1"/>
    <col min="10197" max="10197" width="7.59765625" customWidth="1"/>
    <col min="10198" max="10198" width="5.3984375" bestFit="1" customWidth="1"/>
    <col min="10199" max="10199" width="7.59765625" customWidth="1"/>
    <col min="10200" max="10200" width="5.3984375" customWidth="1"/>
    <col min="10201" max="10201" width="7.59765625" customWidth="1"/>
    <col min="10202" max="10202" width="5.3984375" bestFit="1" customWidth="1"/>
    <col min="10203" max="10203" width="7.59765625" customWidth="1"/>
    <col min="10204" max="10204" width="5.3984375" customWidth="1"/>
    <col min="10205" max="10205" width="7.59765625" customWidth="1"/>
    <col min="10206" max="10206" width="5.3984375" bestFit="1" customWidth="1"/>
    <col min="10207" max="10207" width="7.59765625" customWidth="1"/>
    <col min="10208" max="10208" width="5.3984375" customWidth="1"/>
    <col min="10209" max="10209" width="7.59765625" customWidth="1"/>
    <col min="10210" max="10210" width="5.3984375" bestFit="1" customWidth="1"/>
    <col min="10211" max="10211" width="7.59765625" customWidth="1"/>
    <col min="10212" max="10212" width="5.3984375" customWidth="1"/>
    <col min="10213" max="10213" width="7.59765625" customWidth="1"/>
    <col min="10214" max="10214" width="5.3984375" bestFit="1" customWidth="1"/>
    <col min="10215" max="10215" width="7.59765625" customWidth="1"/>
    <col min="10216" max="10216" width="5.3984375" customWidth="1"/>
    <col min="10217" max="10217" width="7.59765625" customWidth="1"/>
    <col min="10218" max="10218" width="5.3984375" bestFit="1" customWidth="1"/>
    <col min="10219" max="10219" width="7.59765625" customWidth="1"/>
    <col min="10220" max="10220" width="5.3984375" customWidth="1"/>
    <col min="10221" max="10221" width="7.59765625" customWidth="1"/>
    <col min="10222" max="10222" width="5.3984375" bestFit="1" customWidth="1"/>
    <col min="10223" max="10223" width="7.59765625" customWidth="1"/>
    <col min="10224" max="10224" width="5.3984375" customWidth="1"/>
    <col min="10225" max="10225" width="7.59765625" customWidth="1"/>
    <col min="10226" max="10226" width="5.3984375" bestFit="1" customWidth="1"/>
    <col min="10227" max="10227" width="7.59765625" customWidth="1"/>
    <col min="10228" max="10228" width="5.3984375" customWidth="1"/>
    <col min="10229" max="10229" width="7.59765625" customWidth="1"/>
    <col min="10230" max="10230" width="5.3984375" bestFit="1" customWidth="1"/>
    <col min="10231" max="10231" width="7.59765625" customWidth="1"/>
    <col min="10232" max="10232" width="5.3984375" customWidth="1"/>
    <col min="10233" max="10233" width="7.59765625" customWidth="1"/>
    <col min="10234" max="10234" width="5.3984375" bestFit="1" customWidth="1"/>
    <col min="10235" max="10235" width="7.59765625" customWidth="1"/>
    <col min="10236" max="10236" width="5.3984375" customWidth="1"/>
    <col min="10237" max="10237" width="7.59765625" customWidth="1"/>
    <col min="10238" max="10238" width="5.3984375" bestFit="1" customWidth="1"/>
    <col min="10239" max="10239" width="7.59765625" customWidth="1"/>
    <col min="10240" max="10240" width="5.3984375" customWidth="1"/>
    <col min="10241" max="10241" width="7.59765625" customWidth="1"/>
    <col min="10242" max="10242" width="5.3984375" bestFit="1" customWidth="1"/>
    <col min="10243" max="10243" width="7.59765625" customWidth="1"/>
    <col min="10244" max="10244" width="5.3984375" customWidth="1"/>
    <col min="10245" max="10245" width="7.59765625" customWidth="1"/>
    <col min="10246" max="10246" width="5.3984375" bestFit="1" customWidth="1"/>
    <col min="10247" max="10247" width="7.59765625" customWidth="1"/>
    <col min="10248" max="10248" width="5.3984375" customWidth="1"/>
    <col min="10249" max="10249" width="7.59765625" customWidth="1"/>
    <col min="10250" max="10250" width="5.3984375" bestFit="1" customWidth="1"/>
    <col min="10251" max="10251" width="7.59765625" customWidth="1"/>
    <col min="10252" max="10252" width="5.3984375" customWidth="1"/>
    <col min="10253" max="10253" width="7.59765625" customWidth="1"/>
    <col min="10254" max="10254" width="5.3984375" bestFit="1" customWidth="1"/>
    <col min="10255" max="10255" width="7.59765625" customWidth="1"/>
    <col min="10256" max="10256" width="5.3984375" customWidth="1"/>
    <col min="10257" max="10257" width="7.59765625" customWidth="1"/>
    <col min="10258" max="10258" width="5.3984375" bestFit="1" customWidth="1"/>
    <col min="10259" max="10259" width="7.59765625" customWidth="1"/>
    <col min="10260" max="10260" width="5.3984375" customWidth="1"/>
    <col min="10261" max="10261" width="7.59765625" customWidth="1"/>
    <col min="10262" max="10262" width="5.3984375" bestFit="1" customWidth="1"/>
    <col min="10263" max="10263" width="7.59765625" customWidth="1"/>
    <col min="10264" max="10264" width="5.3984375" customWidth="1"/>
    <col min="10265" max="10265" width="7.59765625" customWidth="1"/>
    <col min="10266" max="10266" width="5.3984375" bestFit="1" customWidth="1"/>
    <col min="10267" max="10267" width="7.59765625" customWidth="1"/>
    <col min="10268" max="10268" width="5.3984375" customWidth="1"/>
    <col min="10269" max="10269" width="7.59765625" customWidth="1"/>
    <col min="10270" max="10270" width="5.3984375" bestFit="1" customWidth="1"/>
    <col min="10271" max="10271" width="7.59765625" customWidth="1"/>
    <col min="10272" max="10272" width="5.3984375" customWidth="1"/>
    <col min="10273" max="10273" width="7.59765625" customWidth="1"/>
    <col min="10274" max="10274" width="5.3984375" bestFit="1" customWidth="1"/>
    <col min="10276" max="10277" width="5.3984375" bestFit="1" customWidth="1"/>
    <col min="10278" max="10278" width="2.09765625" bestFit="1" customWidth="1"/>
    <col min="10429" max="10429" width="4.3984375" customWidth="1"/>
    <col min="10430" max="10430" width="30.5" customWidth="1"/>
    <col min="10433" max="10433" width="10.69921875" customWidth="1"/>
    <col min="10434" max="10434" width="5.19921875" customWidth="1"/>
    <col min="10435" max="10435" width="7.59765625" customWidth="1"/>
    <col min="10436" max="10436" width="5.3984375" customWidth="1"/>
    <col min="10437" max="10437" width="7.59765625" customWidth="1"/>
    <col min="10438" max="10438" width="6" bestFit="1" customWidth="1"/>
    <col min="10439" max="10439" width="7.59765625" customWidth="1"/>
    <col min="10440" max="10440" width="5.3984375" customWidth="1"/>
    <col min="10441" max="10441" width="7.59765625" customWidth="1"/>
    <col min="10442" max="10442" width="5.3984375" bestFit="1" customWidth="1"/>
    <col min="10443" max="10443" width="7.59765625" customWidth="1"/>
    <col min="10444" max="10444" width="5.3984375" customWidth="1"/>
    <col min="10445" max="10445" width="7.59765625" customWidth="1"/>
    <col min="10446" max="10446" width="5.3984375" bestFit="1" customWidth="1"/>
    <col min="10447" max="10447" width="7.59765625" customWidth="1"/>
    <col min="10448" max="10448" width="5.3984375" customWidth="1"/>
    <col min="10449" max="10449" width="7.59765625" customWidth="1"/>
    <col min="10450" max="10450" width="5.3984375" bestFit="1" customWidth="1"/>
    <col min="10451" max="10451" width="7.59765625" customWidth="1"/>
    <col min="10452" max="10452" width="5.3984375" customWidth="1"/>
    <col min="10453" max="10453" width="7.59765625" customWidth="1"/>
    <col min="10454" max="10454" width="5.3984375" bestFit="1" customWidth="1"/>
    <col min="10455" max="10455" width="7.59765625" customWidth="1"/>
    <col min="10456" max="10456" width="5.3984375" customWidth="1"/>
    <col min="10457" max="10457" width="7.59765625" customWidth="1"/>
    <col min="10458" max="10458" width="5.3984375" bestFit="1" customWidth="1"/>
    <col min="10459" max="10459" width="7.59765625" customWidth="1"/>
    <col min="10460" max="10460" width="5.3984375" customWidth="1"/>
    <col min="10461" max="10461" width="7.59765625" customWidth="1"/>
    <col min="10462" max="10462" width="5.3984375" bestFit="1" customWidth="1"/>
    <col min="10463" max="10463" width="7.59765625" customWidth="1"/>
    <col min="10464" max="10464" width="5.3984375" customWidth="1"/>
    <col min="10465" max="10465" width="7.59765625" customWidth="1"/>
    <col min="10466" max="10466" width="5.3984375" bestFit="1" customWidth="1"/>
    <col min="10467" max="10467" width="7.59765625" customWidth="1"/>
    <col min="10468" max="10468" width="5.3984375" customWidth="1"/>
    <col min="10469" max="10469" width="7.59765625" customWidth="1"/>
    <col min="10470" max="10470" width="5.3984375" bestFit="1" customWidth="1"/>
    <col min="10471" max="10471" width="7.59765625" customWidth="1"/>
    <col min="10472" max="10472" width="5.3984375" customWidth="1"/>
    <col min="10473" max="10473" width="7.59765625" customWidth="1"/>
    <col min="10474" max="10474" width="5.3984375" bestFit="1" customWidth="1"/>
    <col min="10475" max="10475" width="7.59765625" customWidth="1"/>
    <col min="10476" max="10476" width="5.3984375" customWidth="1"/>
    <col min="10477" max="10477" width="7.59765625" customWidth="1"/>
    <col min="10478" max="10478" width="5.3984375" bestFit="1" customWidth="1"/>
    <col min="10479" max="10479" width="7.59765625" customWidth="1"/>
    <col min="10480" max="10480" width="5.3984375" customWidth="1"/>
    <col min="10481" max="10481" width="7.59765625" customWidth="1"/>
    <col min="10482" max="10482" width="5.3984375" bestFit="1" customWidth="1"/>
    <col min="10483" max="10483" width="7.59765625" customWidth="1"/>
    <col min="10484" max="10484" width="5.3984375" customWidth="1"/>
    <col min="10485" max="10485" width="7.59765625" customWidth="1"/>
    <col min="10486" max="10486" width="5.3984375" bestFit="1" customWidth="1"/>
    <col min="10487" max="10487" width="7.59765625" customWidth="1"/>
    <col min="10488" max="10488" width="5.3984375" customWidth="1"/>
    <col min="10489" max="10489" width="7.59765625" customWidth="1"/>
    <col min="10490" max="10490" width="5.3984375" bestFit="1" customWidth="1"/>
    <col min="10491" max="10491" width="7.59765625" customWidth="1"/>
    <col min="10492" max="10492" width="5.3984375" customWidth="1"/>
    <col min="10493" max="10493" width="7.59765625" customWidth="1"/>
    <col min="10494" max="10494" width="5.3984375" bestFit="1" customWidth="1"/>
    <col min="10495" max="10495" width="7.59765625" customWidth="1"/>
    <col min="10496" max="10496" width="5.3984375" customWidth="1"/>
    <col min="10497" max="10497" width="7.59765625" customWidth="1"/>
    <col min="10498" max="10498" width="5.3984375" bestFit="1" customWidth="1"/>
    <col min="10499" max="10499" width="7.59765625" customWidth="1"/>
    <col min="10500" max="10500" width="5.3984375" customWidth="1"/>
    <col min="10501" max="10501" width="7.59765625" customWidth="1"/>
    <col min="10502" max="10502" width="5.3984375" bestFit="1" customWidth="1"/>
    <col min="10503" max="10503" width="7.59765625" customWidth="1"/>
    <col min="10504" max="10504" width="5.3984375" customWidth="1"/>
    <col min="10505" max="10505" width="7.59765625" customWidth="1"/>
    <col min="10506" max="10506" width="5.3984375" bestFit="1" customWidth="1"/>
    <col min="10507" max="10507" width="7.59765625" customWidth="1"/>
    <col min="10508" max="10508" width="5.3984375" customWidth="1"/>
    <col min="10509" max="10509" width="7.59765625" customWidth="1"/>
    <col min="10510" max="10510" width="5.3984375" bestFit="1" customWidth="1"/>
    <col min="10511" max="10511" width="7.59765625" customWidth="1"/>
    <col min="10512" max="10512" width="5.3984375" customWidth="1"/>
    <col min="10513" max="10513" width="7.59765625" customWidth="1"/>
    <col min="10514" max="10514" width="5.3984375" bestFit="1" customWidth="1"/>
    <col min="10515" max="10515" width="7.59765625" customWidth="1"/>
    <col min="10516" max="10516" width="5.3984375" customWidth="1"/>
    <col min="10517" max="10517" width="7.59765625" customWidth="1"/>
    <col min="10518" max="10518" width="5.3984375" bestFit="1" customWidth="1"/>
    <col min="10519" max="10519" width="7.59765625" customWidth="1"/>
    <col min="10520" max="10520" width="5.3984375" customWidth="1"/>
    <col min="10521" max="10521" width="7.59765625" customWidth="1"/>
    <col min="10522" max="10522" width="5.3984375" bestFit="1" customWidth="1"/>
    <col min="10523" max="10523" width="7.59765625" customWidth="1"/>
    <col min="10524" max="10524" width="5.3984375" customWidth="1"/>
    <col min="10525" max="10525" width="7.59765625" customWidth="1"/>
    <col min="10526" max="10526" width="5.3984375" bestFit="1" customWidth="1"/>
    <col min="10527" max="10527" width="7.59765625" customWidth="1"/>
    <col min="10528" max="10528" width="5.3984375" customWidth="1"/>
    <col min="10529" max="10529" width="7.59765625" customWidth="1"/>
    <col min="10530" max="10530" width="5.3984375" bestFit="1" customWidth="1"/>
    <col min="10532" max="10533" width="5.3984375" bestFit="1" customWidth="1"/>
    <col min="10534" max="10534" width="2.09765625" bestFit="1" customWidth="1"/>
    <col min="10685" max="10685" width="4.3984375" customWidth="1"/>
    <col min="10686" max="10686" width="30.5" customWidth="1"/>
    <col min="10689" max="10689" width="10.69921875" customWidth="1"/>
    <col min="10690" max="10690" width="5.19921875" customWidth="1"/>
    <col min="10691" max="10691" width="7.59765625" customWidth="1"/>
    <col min="10692" max="10692" width="5.3984375" customWidth="1"/>
    <col min="10693" max="10693" width="7.59765625" customWidth="1"/>
    <col min="10694" max="10694" width="6" bestFit="1" customWidth="1"/>
    <col min="10695" max="10695" width="7.59765625" customWidth="1"/>
    <col min="10696" max="10696" width="5.3984375" customWidth="1"/>
    <col min="10697" max="10697" width="7.59765625" customWidth="1"/>
    <col min="10698" max="10698" width="5.3984375" bestFit="1" customWidth="1"/>
    <col min="10699" max="10699" width="7.59765625" customWidth="1"/>
    <col min="10700" max="10700" width="5.3984375" customWidth="1"/>
    <col min="10701" max="10701" width="7.59765625" customWidth="1"/>
    <col min="10702" max="10702" width="5.3984375" bestFit="1" customWidth="1"/>
    <col min="10703" max="10703" width="7.59765625" customWidth="1"/>
    <col min="10704" max="10704" width="5.3984375" customWidth="1"/>
    <col min="10705" max="10705" width="7.59765625" customWidth="1"/>
    <col min="10706" max="10706" width="5.3984375" bestFit="1" customWidth="1"/>
    <col min="10707" max="10707" width="7.59765625" customWidth="1"/>
    <col min="10708" max="10708" width="5.3984375" customWidth="1"/>
    <col min="10709" max="10709" width="7.59765625" customWidth="1"/>
    <col min="10710" max="10710" width="5.3984375" bestFit="1" customWidth="1"/>
    <col min="10711" max="10711" width="7.59765625" customWidth="1"/>
    <col min="10712" max="10712" width="5.3984375" customWidth="1"/>
    <col min="10713" max="10713" width="7.59765625" customWidth="1"/>
    <col min="10714" max="10714" width="5.3984375" bestFit="1" customWidth="1"/>
    <col min="10715" max="10715" width="7.59765625" customWidth="1"/>
    <col min="10716" max="10716" width="5.3984375" customWidth="1"/>
    <col min="10717" max="10717" width="7.59765625" customWidth="1"/>
    <col min="10718" max="10718" width="5.3984375" bestFit="1" customWidth="1"/>
    <col min="10719" max="10719" width="7.59765625" customWidth="1"/>
    <col min="10720" max="10720" width="5.3984375" customWidth="1"/>
    <col min="10721" max="10721" width="7.59765625" customWidth="1"/>
    <col min="10722" max="10722" width="5.3984375" bestFit="1" customWidth="1"/>
    <col min="10723" max="10723" width="7.59765625" customWidth="1"/>
    <col min="10724" max="10724" width="5.3984375" customWidth="1"/>
    <col min="10725" max="10725" width="7.59765625" customWidth="1"/>
    <col min="10726" max="10726" width="5.3984375" bestFit="1" customWidth="1"/>
    <col min="10727" max="10727" width="7.59765625" customWidth="1"/>
    <col min="10728" max="10728" width="5.3984375" customWidth="1"/>
    <col min="10729" max="10729" width="7.59765625" customWidth="1"/>
    <col min="10730" max="10730" width="5.3984375" bestFit="1" customWidth="1"/>
    <col min="10731" max="10731" width="7.59765625" customWidth="1"/>
    <col min="10732" max="10732" width="5.3984375" customWidth="1"/>
    <col min="10733" max="10733" width="7.59765625" customWidth="1"/>
    <col min="10734" max="10734" width="5.3984375" bestFit="1" customWidth="1"/>
    <col min="10735" max="10735" width="7.59765625" customWidth="1"/>
    <col min="10736" max="10736" width="5.3984375" customWidth="1"/>
    <col min="10737" max="10737" width="7.59765625" customWidth="1"/>
    <col min="10738" max="10738" width="5.3984375" bestFit="1" customWidth="1"/>
    <col min="10739" max="10739" width="7.59765625" customWidth="1"/>
    <col min="10740" max="10740" width="5.3984375" customWidth="1"/>
    <col min="10741" max="10741" width="7.59765625" customWidth="1"/>
    <col min="10742" max="10742" width="5.3984375" bestFit="1" customWidth="1"/>
    <col min="10743" max="10743" width="7.59765625" customWidth="1"/>
    <col min="10744" max="10744" width="5.3984375" customWidth="1"/>
    <col min="10745" max="10745" width="7.59765625" customWidth="1"/>
    <col min="10746" max="10746" width="5.3984375" bestFit="1" customWidth="1"/>
    <col min="10747" max="10747" width="7.59765625" customWidth="1"/>
    <col min="10748" max="10748" width="5.3984375" customWidth="1"/>
    <col min="10749" max="10749" width="7.59765625" customWidth="1"/>
    <col min="10750" max="10750" width="5.3984375" bestFit="1" customWidth="1"/>
    <col min="10751" max="10751" width="7.59765625" customWidth="1"/>
    <col min="10752" max="10752" width="5.3984375" customWidth="1"/>
    <col min="10753" max="10753" width="7.59765625" customWidth="1"/>
    <col min="10754" max="10754" width="5.3984375" bestFit="1" customWidth="1"/>
    <col min="10755" max="10755" width="7.59765625" customWidth="1"/>
    <col min="10756" max="10756" width="5.3984375" customWidth="1"/>
    <col min="10757" max="10757" width="7.59765625" customWidth="1"/>
    <col min="10758" max="10758" width="5.3984375" bestFit="1" customWidth="1"/>
    <col min="10759" max="10759" width="7.59765625" customWidth="1"/>
    <col min="10760" max="10760" width="5.3984375" customWidth="1"/>
    <col min="10761" max="10761" width="7.59765625" customWidth="1"/>
    <col min="10762" max="10762" width="5.3984375" bestFit="1" customWidth="1"/>
    <col min="10763" max="10763" width="7.59765625" customWidth="1"/>
    <col min="10764" max="10764" width="5.3984375" customWidth="1"/>
    <col min="10765" max="10765" width="7.59765625" customWidth="1"/>
    <col min="10766" max="10766" width="5.3984375" bestFit="1" customWidth="1"/>
    <col min="10767" max="10767" width="7.59765625" customWidth="1"/>
    <col min="10768" max="10768" width="5.3984375" customWidth="1"/>
    <col min="10769" max="10769" width="7.59765625" customWidth="1"/>
    <col min="10770" max="10770" width="5.3984375" bestFit="1" customWidth="1"/>
    <col min="10771" max="10771" width="7.59765625" customWidth="1"/>
    <col min="10772" max="10772" width="5.3984375" customWidth="1"/>
    <col min="10773" max="10773" width="7.59765625" customWidth="1"/>
    <col min="10774" max="10774" width="5.3984375" bestFit="1" customWidth="1"/>
    <col min="10775" max="10775" width="7.59765625" customWidth="1"/>
    <col min="10776" max="10776" width="5.3984375" customWidth="1"/>
    <col min="10777" max="10777" width="7.59765625" customWidth="1"/>
    <col min="10778" max="10778" width="5.3984375" bestFit="1" customWidth="1"/>
    <col min="10779" max="10779" width="7.59765625" customWidth="1"/>
    <col min="10780" max="10780" width="5.3984375" customWidth="1"/>
    <col min="10781" max="10781" width="7.59765625" customWidth="1"/>
    <col min="10782" max="10782" width="5.3984375" bestFit="1" customWidth="1"/>
    <col min="10783" max="10783" width="7.59765625" customWidth="1"/>
    <col min="10784" max="10784" width="5.3984375" customWidth="1"/>
    <col min="10785" max="10785" width="7.59765625" customWidth="1"/>
    <col min="10786" max="10786" width="5.3984375" bestFit="1" customWidth="1"/>
    <col min="10788" max="10789" width="5.3984375" bestFit="1" customWidth="1"/>
    <col min="10790" max="10790" width="2.09765625" bestFit="1" customWidth="1"/>
    <col min="10941" max="10941" width="4.3984375" customWidth="1"/>
    <col min="10942" max="10942" width="30.5" customWidth="1"/>
    <col min="10945" max="10945" width="10.69921875" customWidth="1"/>
    <col min="10946" max="10946" width="5.19921875" customWidth="1"/>
    <col min="10947" max="10947" width="7.59765625" customWidth="1"/>
    <col min="10948" max="10948" width="5.3984375" customWidth="1"/>
    <col min="10949" max="10949" width="7.59765625" customWidth="1"/>
    <col min="10950" max="10950" width="6" bestFit="1" customWidth="1"/>
    <col min="10951" max="10951" width="7.59765625" customWidth="1"/>
    <col min="10952" max="10952" width="5.3984375" customWidth="1"/>
    <col min="10953" max="10953" width="7.59765625" customWidth="1"/>
    <col min="10954" max="10954" width="5.3984375" bestFit="1" customWidth="1"/>
    <col min="10955" max="10955" width="7.59765625" customWidth="1"/>
    <col min="10956" max="10956" width="5.3984375" customWidth="1"/>
    <col min="10957" max="10957" width="7.59765625" customWidth="1"/>
    <col min="10958" max="10958" width="5.3984375" bestFit="1" customWidth="1"/>
    <col min="10959" max="10959" width="7.59765625" customWidth="1"/>
    <col min="10960" max="10960" width="5.3984375" customWidth="1"/>
    <col min="10961" max="10961" width="7.59765625" customWidth="1"/>
    <col min="10962" max="10962" width="5.3984375" bestFit="1" customWidth="1"/>
    <col min="10963" max="10963" width="7.59765625" customWidth="1"/>
    <col min="10964" max="10964" width="5.3984375" customWidth="1"/>
    <col min="10965" max="10965" width="7.59765625" customWidth="1"/>
    <col min="10966" max="10966" width="5.3984375" bestFit="1" customWidth="1"/>
    <col min="10967" max="10967" width="7.59765625" customWidth="1"/>
    <col min="10968" max="10968" width="5.3984375" customWidth="1"/>
    <col min="10969" max="10969" width="7.59765625" customWidth="1"/>
    <col min="10970" max="10970" width="5.3984375" bestFit="1" customWidth="1"/>
    <col min="10971" max="10971" width="7.59765625" customWidth="1"/>
    <col min="10972" max="10972" width="5.3984375" customWidth="1"/>
    <col min="10973" max="10973" width="7.59765625" customWidth="1"/>
    <col min="10974" max="10974" width="5.3984375" bestFit="1" customWidth="1"/>
    <col min="10975" max="10975" width="7.59765625" customWidth="1"/>
    <col min="10976" max="10976" width="5.3984375" customWidth="1"/>
    <col min="10977" max="10977" width="7.59765625" customWidth="1"/>
    <col min="10978" max="10978" width="5.3984375" bestFit="1" customWidth="1"/>
    <col min="10979" max="10979" width="7.59765625" customWidth="1"/>
    <col min="10980" max="10980" width="5.3984375" customWidth="1"/>
    <col min="10981" max="10981" width="7.59765625" customWidth="1"/>
    <col min="10982" max="10982" width="5.3984375" bestFit="1" customWidth="1"/>
    <col min="10983" max="10983" width="7.59765625" customWidth="1"/>
    <col min="10984" max="10984" width="5.3984375" customWidth="1"/>
    <col min="10985" max="10985" width="7.59765625" customWidth="1"/>
    <col min="10986" max="10986" width="5.3984375" bestFit="1" customWidth="1"/>
    <col min="10987" max="10987" width="7.59765625" customWidth="1"/>
    <col min="10988" max="10988" width="5.3984375" customWidth="1"/>
    <col min="10989" max="10989" width="7.59765625" customWidth="1"/>
    <col min="10990" max="10990" width="5.3984375" bestFit="1" customWidth="1"/>
    <col min="10991" max="10991" width="7.59765625" customWidth="1"/>
    <col min="10992" max="10992" width="5.3984375" customWidth="1"/>
    <col min="10993" max="10993" width="7.59765625" customWidth="1"/>
    <col min="10994" max="10994" width="5.3984375" bestFit="1" customWidth="1"/>
    <col min="10995" max="10995" width="7.59765625" customWidth="1"/>
    <col min="10996" max="10996" width="5.3984375" customWidth="1"/>
    <col min="10997" max="10997" width="7.59765625" customWidth="1"/>
    <col min="10998" max="10998" width="5.3984375" bestFit="1" customWidth="1"/>
    <col min="10999" max="10999" width="7.59765625" customWidth="1"/>
    <col min="11000" max="11000" width="5.3984375" customWidth="1"/>
    <col min="11001" max="11001" width="7.59765625" customWidth="1"/>
    <col min="11002" max="11002" width="5.3984375" bestFit="1" customWidth="1"/>
    <col min="11003" max="11003" width="7.59765625" customWidth="1"/>
    <col min="11004" max="11004" width="5.3984375" customWidth="1"/>
    <col min="11005" max="11005" width="7.59765625" customWidth="1"/>
    <col min="11006" max="11006" width="5.3984375" bestFit="1" customWidth="1"/>
    <col min="11007" max="11007" width="7.59765625" customWidth="1"/>
    <col min="11008" max="11008" width="5.3984375" customWidth="1"/>
    <col min="11009" max="11009" width="7.59765625" customWidth="1"/>
    <col min="11010" max="11010" width="5.3984375" bestFit="1" customWidth="1"/>
    <col min="11011" max="11011" width="7.59765625" customWidth="1"/>
    <col min="11012" max="11012" width="5.3984375" customWidth="1"/>
    <col min="11013" max="11013" width="7.59765625" customWidth="1"/>
    <col min="11014" max="11014" width="5.3984375" bestFit="1" customWidth="1"/>
    <col min="11015" max="11015" width="7.59765625" customWidth="1"/>
    <col min="11016" max="11016" width="5.3984375" customWidth="1"/>
    <col min="11017" max="11017" width="7.59765625" customWidth="1"/>
    <col min="11018" max="11018" width="5.3984375" bestFit="1" customWidth="1"/>
    <col min="11019" max="11019" width="7.59765625" customWidth="1"/>
    <col min="11020" max="11020" width="5.3984375" customWidth="1"/>
    <col min="11021" max="11021" width="7.59765625" customWidth="1"/>
    <col min="11022" max="11022" width="5.3984375" bestFit="1" customWidth="1"/>
    <col min="11023" max="11023" width="7.59765625" customWidth="1"/>
    <col min="11024" max="11024" width="5.3984375" customWidth="1"/>
    <col min="11025" max="11025" width="7.59765625" customWidth="1"/>
    <col min="11026" max="11026" width="5.3984375" bestFit="1" customWidth="1"/>
    <col min="11027" max="11027" width="7.59765625" customWidth="1"/>
    <col min="11028" max="11028" width="5.3984375" customWidth="1"/>
    <col min="11029" max="11029" width="7.59765625" customWidth="1"/>
    <col min="11030" max="11030" width="5.3984375" bestFit="1" customWidth="1"/>
    <col min="11031" max="11031" width="7.59765625" customWidth="1"/>
    <col min="11032" max="11032" width="5.3984375" customWidth="1"/>
    <col min="11033" max="11033" width="7.59765625" customWidth="1"/>
    <col min="11034" max="11034" width="5.3984375" bestFit="1" customWidth="1"/>
    <col min="11035" max="11035" width="7.59765625" customWidth="1"/>
    <col min="11036" max="11036" width="5.3984375" customWidth="1"/>
    <col min="11037" max="11037" width="7.59765625" customWidth="1"/>
    <col min="11038" max="11038" width="5.3984375" bestFit="1" customWidth="1"/>
    <col min="11039" max="11039" width="7.59765625" customWidth="1"/>
    <col min="11040" max="11040" width="5.3984375" customWidth="1"/>
    <col min="11041" max="11041" width="7.59765625" customWidth="1"/>
    <col min="11042" max="11042" width="5.3984375" bestFit="1" customWidth="1"/>
    <col min="11044" max="11045" width="5.3984375" bestFit="1" customWidth="1"/>
    <col min="11046" max="11046" width="2.09765625" bestFit="1" customWidth="1"/>
    <col min="11197" max="11197" width="4.3984375" customWidth="1"/>
    <col min="11198" max="11198" width="30.5" customWidth="1"/>
    <col min="11201" max="11201" width="10.69921875" customWidth="1"/>
    <col min="11202" max="11202" width="5.19921875" customWidth="1"/>
    <col min="11203" max="11203" width="7.59765625" customWidth="1"/>
    <col min="11204" max="11204" width="5.3984375" customWidth="1"/>
    <col min="11205" max="11205" width="7.59765625" customWidth="1"/>
    <col min="11206" max="11206" width="6" bestFit="1" customWidth="1"/>
    <col min="11207" max="11207" width="7.59765625" customWidth="1"/>
    <col min="11208" max="11208" width="5.3984375" customWidth="1"/>
    <col min="11209" max="11209" width="7.59765625" customWidth="1"/>
    <col min="11210" max="11210" width="5.3984375" bestFit="1" customWidth="1"/>
    <col min="11211" max="11211" width="7.59765625" customWidth="1"/>
    <col min="11212" max="11212" width="5.3984375" customWidth="1"/>
    <col min="11213" max="11213" width="7.59765625" customWidth="1"/>
    <col min="11214" max="11214" width="5.3984375" bestFit="1" customWidth="1"/>
    <col min="11215" max="11215" width="7.59765625" customWidth="1"/>
    <col min="11216" max="11216" width="5.3984375" customWidth="1"/>
    <col min="11217" max="11217" width="7.59765625" customWidth="1"/>
    <col min="11218" max="11218" width="5.3984375" bestFit="1" customWidth="1"/>
    <col min="11219" max="11219" width="7.59765625" customWidth="1"/>
    <col min="11220" max="11220" width="5.3984375" customWidth="1"/>
    <col min="11221" max="11221" width="7.59765625" customWidth="1"/>
    <col min="11222" max="11222" width="5.3984375" bestFit="1" customWidth="1"/>
    <col min="11223" max="11223" width="7.59765625" customWidth="1"/>
    <col min="11224" max="11224" width="5.3984375" customWidth="1"/>
    <col min="11225" max="11225" width="7.59765625" customWidth="1"/>
    <col min="11226" max="11226" width="5.3984375" bestFit="1" customWidth="1"/>
    <col min="11227" max="11227" width="7.59765625" customWidth="1"/>
    <col min="11228" max="11228" width="5.3984375" customWidth="1"/>
    <col min="11229" max="11229" width="7.59765625" customWidth="1"/>
    <col min="11230" max="11230" width="5.3984375" bestFit="1" customWidth="1"/>
    <col min="11231" max="11231" width="7.59765625" customWidth="1"/>
    <col min="11232" max="11232" width="5.3984375" customWidth="1"/>
    <col min="11233" max="11233" width="7.59765625" customWidth="1"/>
    <col min="11234" max="11234" width="5.3984375" bestFit="1" customWidth="1"/>
    <col min="11235" max="11235" width="7.59765625" customWidth="1"/>
    <col min="11236" max="11236" width="5.3984375" customWidth="1"/>
    <col min="11237" max="11237" width="7.59765625" customWidth="1"/>
    <col min="11238" max="11238" width="5.3984375" bestFit="1" customWidth="1"/>
    <col min="11239" max="11239" width="7.59765625" customWidth="1"/>
    <col min="11240" max="11240" width="5.3984375" customWidth="1"/>
    <col min="11241" max="11241" width="7.59765625" customWidth="1"/>
    <col min="11242" max="11242" width="5.3984375" bestFit="1" customWidth="1"/>
    <col min="11243" max="11243" width="7.59765625" customWidth="1"/>
    <col min="11244" max="11244" width="5.3984375" customWidth="1"/>
    <col min="11245" max="11245" width="7.59765625" customWidth="1"/>
    <col min="11246" max="11246" width="5.3984375" bestFit="1" customWidth="1"/>
    <col min="11247" max="11247" width="7.59765625" customWidth="1"/>
    <col min="11248" max="11248" width="5.3984375" customWidth="1"/>
    <col min="11249" max="11249" width="7.59765625" customWidth="1"/>
    <col min="11250" max="11250" width="5.3984375" bestFit="1" customWidth="1"/>
    <col min="11251" max="11251" width="7.59765625" customWidth="1"/>
    <col min="11252" max="11252" width="5.3984375" customWidth="1"/>
    <col min="11253" max="11253" width="7.59765625" customWidth="1"/>
    <col min="11254" max="11254" width="5.3984375" bestFit="1" customWidth="1"/>
    <col min="11255" max="11255" width="7.59765625" customWidth="1"/>
    <col min="11256" max="11256" width="5.3984375" customWidth="1"/>
    <col min="11257" max="11257" width="7.59765625" customWidth="1"/>
    <col min="11258" max="11258" width="5.3984375" bestFit="1" customWidth="1"/>
    <col min="11259" max="11259" width="7.59765625" customWidth="1"/>
    <col min="11260" max="11260" width="5.3984375" customWidth="1"/>
    <col min="11261" max="11261" width="7.59765625" customWidth="1"/>
    <col min="11262" max="11262" width="5.3984375" bestFit="1" customWidth="1"/>
    <col min="11263" max="11263" width="7.59765625" customWidth="1"/>
    <col min="11264" max="11264" width="5.3984375" customWidth="1"/>
    <col min="11265" max="11265" width="7.59765625" customWidth="1"/>
    <col min="11266" max="11266" width="5.3984375" bestFit="1" customWidth="1"/>
    <col min="11267" max="11267" width="7.59765625" customWidth="1"/>
    <col min="11268" max="11268" width="5.3984375" customWidth="1"/>
    <col min="11269" max="11269" width="7.59765625" customWidth="1"/>
    <col min="11270" max="11270" width="5.3984375" bestFit="1" customWidth="1"/>
    <col min="11271" max="11271" width="7.59765625" customWidth="1"/>
    <col min="11272" max="11272" width="5.3984375" customWidth="1"/>
    <col min="11273" max="11273" width="7.59765625" customWidth="1"/>
    <col min="11274" max="11274" width="5.3984375" bestFit="1" customWidth="1"/>
    <col min="11275" max="11275" width="7.59765625" customWidth="1"/>
    <col min="11276" max="11276" width="5.3984375" customWidth="1"/>
    <col min="11277" max="11277" width="7.59765625" customWidth="1"/>
    <col min="11278" max="11278" width="5.3984375" bestFit="1" customWidth="1"/>
    <col min="11279" max="11279" width="7.59765625" customWidth="1"/>
    <col min="11280" max="11280" width="5.3984375" customWidth="1"/>
    <col min="11281" max="11281" width="7.59765625" customWidth="1"/>
    <col min="11282" max="11282" width="5.3984375" bestFit="1" customWidth="1"/>
    <col min="11283" max="11283" width="7.59765625" customWidth="1"/>
    <col min="11284" max="11284" width="5.3984375" customWidth="1"/>
    <col min="11285" max="11285" width="7.59765625" customWidth="1"/>
    <col min="11286" max="11286" width="5.3984375" bestFit="1" customWidth="1"/>
    <col min="11287" max="11287" width="7.59765625" customWidth="1"/>
    <col min="11288" max="11288" width="5.3984375" customWidth="1"/>
    <col min="11289" max="11289" width="7.59765625" customWidth="1"/>
    <col min="11290" max="11290" width="5.3984375" bestFit="1" customWidth="1"/>
    <col min="11291" max="11291" width="7.59765625" customWidth="1"/>
    <col min="11292" max="11292" width="5.3984375" customWidth="1"/>
    <col min="11293" max="11293" width="7.59765625" customWidth="1"/>
    <col min="11294" max="11294" width="5.3984375" bestFit="1" customWidth="1"/>
    <col min="11295" max="11295" width="7.59765625" customWidth="1"/>
    <col min="11296" max="11296" width="5.3984375" customWidth="1"/>
    <col min="11297" max="11297" width="7.59765625" customWidth="1"/>
    <col min="11298" max="11298" width="5.3984375" bestFit="1" customWidth="1"/>
    <col min="11300" max="11301" width="5.3984375" bestFit="1" customWidth="1"/>
    <col min="11302" max="11302" width="2.09765625" bestFit="1" customWidth="1"/>
    <col min="11453" max="11453" width="4.3984375" customWidth="1"/>
    <col min="11454" max="11454" width="30.5" customWidth="1"/>
    <col min="11457" max="11457" width="10.69921875" customWidth="1"/>
    <col min="11458" max="11458" width="5.19921875" customWidth="1"/>
    <col min="11459" max="11459" width="7.59765625" customWidth="1"/>
    <col min="11460" max="11460" width="5.3984375" customWidth="1"/>
    <col min="11461" max="11461" width="7.59765625" customWidth="1"/>
    <col min="11462" max="11462" width="6" bestFit="1" customWidth="1"/>
    <col min="11463" max="11463" width="7.59765625" customWidth="1"/>
    <col min="11464" max="11464" width="5.3984375" customWidth="1"/>
    <col min="11465" max="11465" width="7.59765625" customWidth="1"/>
    <col min="11466" max="11466" width="5.3984375" bestFit="1" customWidth="1"/>
    <col min="11467" max="11467" width="7.59765625" customWidth="1"/>
    <col min="11468" max="11468" width="5.3984375" customWidth="1"/>
    <col min="11469" max="11469" width="7.59765625" customWidth="1"/>
    <col min="11470" max="11470" width="5.3984375" bestFit="1" customWidth="1"/>
    <col min="11471" max="11471" width="7.59765625" customWidth="1"/>
    <col min="11472" max="11472" width="5.3984375" customWidth="1"/>
    <col min="11473" max="11473" width="7.59765625" customWidth="1"/>
    <col min="11474" max="11474" width="5.3984375" bestFit="1" customWidth="1"/>
    <col min="11475" max="11475" width="7.59765625" customWidth="1"/>
    <col min="11476" max="11476" width="5.3984375" customWidth="1"/>
    <col min="11477" max="11477" width="7.59765625" customWidth="1"/>
    <col min="11478" max="11478" width="5.3984375" bestFit="1" customWidth="1"/>
    <col min="11479" max="11479" width="7.59765625" customWidth="1"/>
    <col min="11480" max="11480" width="5.3984375" customWidth="1"/>
    <col min="11481" max="11481" width="7.59765625" customWidth="1"/>
    <col min="11482" max="11482" width="5.3984375" bestFit="1" customWidth="1"/>
    <col min="11483" max="11483" width="7.59765625" customWidth="1"/>
    <col min="11484" max="11484" width="5.3984375" customWidth="1"/>
    <col min="11485" max="11485" width="7.59765625" customWidth="1"/>
    <col min="11486" max="11486" width="5.3984375" bestFit="1" customWidth="1"/>
    <col min="11487" max="11487" width="7.59765625" customWidth="1"/>
    <col min="11488" max="11488" width="5.3984375" customWidth="1"/>
    <col min="11489" max="11489" width="7.59765625" customWidth="1"/>
    <col min="11490" max="11490" width="5.3984375" bestFit="1" customWidth="1"/>
    <col min="11491" max="11491" width="7.59765625" customWidth="1"/>
    <col min="11492" max="11492" width="5.3984375" customWidth="1"/>
    <col min="11493" max="11493" width="7.59765625" customWidth="1"/>
    <col min="11494" max="11494" width="5.3984375" bestFit="1" customWidth="1"/>
    <col min="11495" max="11495" width="7.59765625" customWidth="1"/>
    <col min="11496" max="11496" width="5.3984375" customWidth="1"/>
    <col min="11497" max="11497" width="7.59765625" customWidth="1"/>
    <col min="11498" max="11498" width="5.3984375" bestFit="1" customWidth="1"/>
    <col min="11499" max="11499" width="7.59765625" customWidth="1"/>
    <col min="11500" max="11500" width="5.3984375" customWidth="1"/>
    <col min="11501" max="11501" width="7.59765625" customWidth="1"/>
    <col min="11502" max="11502" width="5.3984375" bestFit="1" customWidth="1"/>
    <col min="11503" max="11503" width="7.59765625" customWidth="1"/>
    <col min="11504" max="11504" width="5.3984375" customWidth="1"/>
    <col min="11505" max="11505" width="7.59765625" customWidth="1"/>
    <col min="11506" max="11506" width="5.3984375" bestFit="1" customWidth="1"/>
    <col min="11507" max="11507" width="7.59765625" customWidth="1"/>
    <col min="11508" max="11508" width="5.3984375" customWidth="1"/>
    <col min="11509" max="11509" width="7.59765625" customWidth="1"/>
    <col min="11510" max="11510" width="5.3984375" bestFit="1" customWidth="1"/>
    <col min="11511" max="11511" width="7.59765625" customWidth="1"/>
    <col min="11512" max="11512" width="5.3984375" customWidth="1"/>
    <col min="11513" max="11513" width="7.59765625" customWidth="1"/>
    <col min="11514" max="11514" width="5.3984375" bestFit="1" customWidth="1"/>
    <col min="11515" max="11515" width="7.59765625" customWidth="1"/>
    <col min="11516" max="11516" width="5.3984375" customWidth="1"/>
    <col min="11517" max="11517" width="7.59765625" customWidth="1"/>
    <col min="11518" max="11518" width="5.3984375" bestFit="1" customWidth="1"/>
    <col min="11519" max="11519" width="7.59765625" customWidth="1"/>
    <col min="11520" max="11520" width="5.3984375" customWidth="1"/>
    <col min="11521" max="11521" width="7.59765625" customWidth="1"/>
    <col min="11522" max="11522" width="5.3984375" bestFit="1" customWidth="1"/>
    <col min="11523" max="11523" width="7.59765625" customWidth="1"/>
    <col min="11524" max="11524" width="5.3984375" customWidth="1"/>
    <col min="11525" max="11525" width="7.59765625" customWidth="1"/>
    <col min="11526" max="11526" width="5.3984375" bestFit="1" customWidth="1"/>
    <col min="11527" max="11527" width="7.59765625" customWidth="1"/>
    <col min="11528" max="11528" width="5.3984375" customWidth="1"/>
    <col min="11529" max="11529" width="7.59765625" customWidth="1"/>
    <col min="11530" max="11530" width="5.3984375" bestFit="1" customWidth="1"/>
    <col min="11531" max="11531" width="7.59765625" customWidth="1"/>
    <col min="11532" max="11532" width="5.3984375" customWidth="1"/>
    <col min="11533" max="11533" width="7.59765625" customWidth="1"/>
    <col min="11534" max="11534" width="5.3984375" bestFit="1" customWidth="1"/>
    <col min="11535" max="11535" width="7.59765625" customWidth="1"/>
    <col min="11536" max="11536" width="5.3984375" customWidth="1"/>
    <col min="11537" max="11537" width="7.59765625" customWidth="1"/>
    <col min="11538" max="11538" width="5.3984375" bestFit="1" customWidth="1"/>
    <col min="11539" max="11539" width="7.59765625" customWidth="1"/>
    <col min="11540" max="11540" width="5.3984375" customWidth="1"/>
    <col min="11541" max="11541" width="7.59765625" customWidth="1"/>
    <col min="11542" max="11542" width="5.3984375" bestFit="1" customWidth="1"/>
    <col min="11543" max="11543" width="7.59765625" customWidth="1"/>
    <col min="11544" max="11544" width="5.3984375" customWidth="1"/>
    <col min="11545" max="11545" width="7.59765625" customWidth="1"/>
    <col min="11546" max="11546" width="5.3984375" bestFit="1" customWidth="1"/>
    <col min="11547" max="11547" width="7.59765625" customWidth="1"/>
    <col min="11548" max="11548" width="5.3984375" customWidth="1"/>
    <col min="11549" max="11549" width="7.59765625" customWidth="1"/>
    <col min="11550" max="11550" width="5.3984375" bestFit="1" customWidth="1"/>
    <col min="11551" max="11551" width="7.59765625" customWidth="1"/>
    <col min="11552" max="11552" width="5.3984375" customWidth="1"/>
    <col min="11553" max="11553" width="7.59765625" customWidth="1"/>
    <col min="11554" max="11554" width="5.3984375" bestFit="1" customWidth="1"/>
    <col min="11556" max="11557" width="5.3984375" bestFit="1" customWidth="1"/>
    <col min="11558" max="11558" width="2.09765625" bestFit="1" customWidth="1"/>
    <col min="11709" max="11709" width="4.3984375" customWidth="1"/>
    <col min="11710" max="11710" width="30.5" customWidth="1"/>
    <col min="11713" max="11713" width="10.69921875" customWidth="1"/>
    <col min="11714" max="11714" width="5.19921875" customWidth="1"/>
    <col min="11715" max="11715" width="7.59765625" customWidth="1"/>
    <col min="11716" max="11716" width="5.3984375" customWidth="1"/>
    <col min="11717" max="11717" width="7.59765625" customWidth="1"/>
    <col min="11718" max="11718" width="6" bestFit="1" customWidth="1"/>
    <col min="11719" max="11719" width="7.59765625" customWidth="1"/>
    <col min="11720" max="11720" width="5.3984375" customWidth="1"/>
    <col min="11721" max="11721" width="7.59765625" customWidth="1"/>
    <col min="11722" max="11722" width="5.3984375" bestFit="1" customWidth="1"/>
    <col min="11723" max="11723" width="7.59765625" customWidth="1"/>
    <col min="11724" max="11724" width="5.3984375" customWidth="1"/>
    <col min="11725" max="11725" width="7.59765625" customWidth="1"/>
    <col min="11726" max="11726" width="5.3984375" bestFit="1" customWidth="1"/>
    <col min="11727" max="11727" width="7.59765625" customWidth="1"/>
    <col min="11728" max="11728" width="5.3984375" customWidth="1"/>
    <col min="11729" max="11729" width="7.59765625" customWidth="1"/>
    <col min="11730" max="11730" width="5.3984375" bestFit="1" customWidth="1"/>
    <col min="11731" max="11731" width="7.59765625" customWidth="1"/>
    <col min="11732" max="11732" width="5.3984375" customWidth="1"/>
    <col min="11733" max="11733" width="7.59765625" customWidth="1"/>
    <col min="11734" max="11734" width="5.3984375" bestFit="1" customWidth="1"/>
    <col min="11735" max="11735" width="7.59765625" customWidth="1"/>
    <col min="11736" max="11736" width="5.3984375" customWidth="1"/>
    <col min="11737" max="11737" width="7.59765625" customWidth="1"/>
    <col min="11738" max="11738" width="5.3984375" bestFit="1" customWidth="1"/>
    <col min="11739" max="11739" width="7.59765625" customWidth="1"/>
    <col min="11740" max="11740" width="5.3984375" customWidth="1"/>
    <col min="11741" max="11741" width="7.59765625" customWidth="1"/>
    <col min="11742" max="11742" width="5.3984375" bestFit="1" customWidth="1"/>
    <col min="11743" max="11743" width="7.59765625" customWidth="1"/>
    <col min="11744" max="11744" width="5.3984375" customWidth="1"/>
    <col min="11745" max="11745" width="7.59765625" customWidth="1"/>
    <col min="11746" max="11746" width="5.3984375" bestFit="1" customWidth="1"/>
    <col min="11747" max="11747" width="7.59765625" customWidth="1"/>
    <col min="11748" max="11748" width="5.3984375" customWidth="1"/>
    <col min="11749" max="11749" width="7.59765625" customWidth="1"/>
    <col min="11750" max="11750" width="5.3984375" bestFit="1" customWidth="1"/>
    <col min="11751" max="11751" width="7.59765625" customWidth="1"/>
    <col min="11752" max="11752" width="5.3984375" customWidth="1"/>
    <col min="11753" max="11753" width="7.59765625" customWidth="1"/>
    <col min="11754" max="11754" width="5.3984375" bestFit="1" customWidth="1"/>
    <col min="11755" max="11755" width="7.59765625" customWidth="1"/>
    <col min="11756" max="11756" width="5.3984375" customWidth="1"/>
    <col min="11757" max="11757" width="7.59765625" customWidth="1"/>
    <col min="11758" max="11758" width="5.3984375" bestFit="1" customWidth="1"/>
    <col min="11759" max="11759" width="7.59765625" customWidth="1"/>
    <col min="11760" max="11760" width="5.3984375" customWidth="1"/>
    <col min="11761" max="11761" width="7.59765625" customWidth="1"/>
    <col min="11762" max="11762" width="5.3984375" bestFit="1" customWidth="1"/>
    <col min="11763" max="11763" width="7.59765625" customWidth="1"/>
    <col min="11764" max="11764" width="5.3984375" customWidth="1"/>
    <col min="11765" max="11765" width="7.59765625" customWidth="1"/>
    <col min="11766" max="11766" width="5.3984375" bestFit="1" customWidth="1"/>
    <col min="11767" max="11767" width="7.59765625" customWidth="1"/>
    <col min="11768" max="11768" width="5.3984375" customWidth="1"/>
    <col min="11769" max="11769" width="7.59765625" customWidth="1"/>
    <col min="11770" max="11770" width="5.3984375" bestFit="1" customWidth="1"/>
    <col min="11771" max="11771" width="7.59765625" customWidth="1"/>
    <col min="11772" max="11772" width="5.3984375" customWidth="1"/>
    <col min="11773" max="11773" width="7.59765625" customWidth="1"/>
    <col min="11774" max="11774" width="5.3984375" bestFit="1" customWidth="1"/>
    <col min="11775" max="11775" width="7.59765625" customWidth="1"/>
    <col min="11776" max="11776" width="5.3984375" customWidth="1"/>
    <col min="11777" max="11777" width="7.59765625" customWidth="1"/>
    <col min="11778" max="11778" width="5.3984375" bestFit="1" customWidth="1"/>
    <col min="11779" max="11779" width="7.59765625" customWidth="1"/>
    <col min="11780" max="11780" width="5.3984375" customWidth="1"/>
    <col min="11781" max="11781" width="7.59765625" customWidth="1"/>
    <col min="11782" max="11782" width="5.3984375" bestFit="1" customWidth="1"/>
    <col min="11783" max="11783" width="7.59765625" customWidth="1"/>
    <col min="11784" max="11784" width="5.3984375" customWidth="1"/>
    <col min="11785" max="11785" width="7.59765625" customWidth="1"/>
    <col min="11786" max="11786" width="5.3984375" bestFit="1" customWidth="1"/>
    <col min="11787" max="11787" width="7.59765625" customWidth="1"/>
    <col min="11788" max="11788" width="5.3984375" customWidth="1"/>
    <col min="11789" max="11789" width="7.59765625" customWidth="1"/>
    <col min="11790" max="11790" width="5.3984375" bestFit="1" customWidth="1"/>
    <col min="11791" max="11791" width="7.59765625" customWidth="1"/>
    <col min="11792" max="11792" width="5.3984375" customWidth="1"/>
    <col min="11793" max="11793" width="7.59765625" customWidth="1"/>
    <col min="11794" max="11794" width="5.3984375" bestFit="1" customWidth="1"/>
    <col min="11795" max="11795" width="7.59765625" customWidth="1"/>
    <col min="11796" max="11796" width="5.3984375" customWidth="1"/>
    <col min="11797" max="11797" width="7.59765625" customWidth="1"/>
    <col min="11798" max="11798" width="5.3984375" bestFit="1" customWidth="1"/>
    <col min="11799" max="11799" width="7.59765625" customWidth="1"/>
    <col min="11800" max="11800" width="5.3984375" customWidth="1"/>
    <col min="11801" max="11801" width="7.59765625" customWidth="1"/>
    <col min="11802" max="11802" width="5.3984375" bestFit="1" customWidth="1"/>
    <col min="11803" max="11803" width="7.59765625" customWidth="1"/>
    <col min="11804" max="11804" width="5.3984375" customWidth="1"/>
    <col min="11805" max="11805" width="7.59765625" customWidth="1"/>
    <col min="11806" max="11806" width="5.3984375" bestFit="1" customWidth="1"/>
    <col min="11807" max="11807" width="7.59765625" customWidth="1"/>
    <col min="11808" max="11808" width="5.3984375" customWidth="1"/>
    <col min="11809" max="11809" width="7.59765625" customWidth="1"/>
    <col min="11810" max="11810" width="5.3984375" bestFit="1" customWidth="1"/>
    <col min="11812" max="11813" width="5.3984375" bestFit="1" customWidth="1"/>
    <col min="11814" max="11814" width="2.09765625" bestFit="1" customWidth="1"/>
    <col min="11965" max="11965" width="4.3984375" customWidth="1"/>
    <col min="11966" max="11966" width="30.5" customWidth="1"/>
    <col min="11969" max="11969" width="10.69921875" customWidth="1"/>
    <col min="11970" max="11970" width="5.19921875" customWidth="1"/>
    <col min="11971" max="11971" width="7.59765625" customWidth="1"/>
    <col min="11972" max="11972" width="5.3984375" customWidth="1"/>
    <col min="11973" max="11973" width="7.59765625" customWidth="1"/>
    <col min="11974" max="11974" width="6" bestFit="1" customWidth="1"/>
    <col min="11975" max="11975" width="7.59765625" customWidth="1"/>
    <col min="11976" max="11976" width="5.3984375" customWidth="1"/>
    <col min="11977" max="11977" width="7.59765625" customWidth="1"/>
    <col min="11978" max="11978" width="5.3984375" bestFit="1" customWidth="1"/>
    <col min="11979" max="11979" width="7.59765625" customWidth="1"/>
    <col min="11980" max="11980" width="5.3984375" customWidth="1"/>
    <col min="11981" max="11981" width="7.59765625" customWidth="1"/>
    <col min="11982" max="11982" width="5.3984375" bestFit="1" customWidth="1"/>
    <col min="11983" max="11983" width="7.59765625" customWidth="1"/>
    <col min="11984" max="11984" width="5.3984375" customWidth="1"/>
    <col min="11985" max="11985" width="7.59765625" customWidth="1"/>
    <col min="11986" max="11986" width="5.3984375" bestFit="1" customWidth="1"/>
    <col min="11987" max="11987" width="7.59765625" customWidth="1"/>
    <col min="11988" max="11988" width="5.3984375" customWidth="1"/>
    <col min="11989" max="11989" width="7.59765625" customWidth="1"/>
    <col min="11990" max="11990" width="5.3984375" bestFit="1" customWidth="1"/>
    <col min="11991" max="11991" width="7.59765625" customWidth="1"/>
    <col min="11992" max="11992" width="5.3984375" customWidth="1"/>
    <col min="11993" max="11993" width="7.59765625" customWidth="1"/>
    <col min="11994" max="11994" width="5.3984375" bestFit="1" customWidth="1"/>
    <col min="11995" max="11995" width="7.59765625" customWidth="1"/>
    <col min="11996" max="11996" width="5.3984375" customWidth="1"/>
    <col min="11997" max="11997" width="7.59765625" customWidth="1"/>
    <col min="11998" max="11998" width="5.3984375" bestFit="1" customWidth="1"/>
    <col min="11999" max="11999" width="7.59765625" customWidth="1"/>
    <col min="12000" max="12000" width="5.3984375" customWidth="1"/>
    <col min="12001" max="12001" width="7.59765625" customWidth="1"/>
    <col min="12002" max="12002" width="5.3984375" bestFit="1" customWidth="1"/>
    <col min="12003" max="12003" width="7.59765625" customWidth="1"/>
    <col min="12004" max="12004" width="5.3984375" customWidth="1"/>
    <col min="12005" max="12005" width="7.59765625" customWidth="1"/>
    <col min="12006" max="12006" width="5.3984375" bestFit="1" customWidth="1"/>
    <col min="12007" max="12007" width="7.59765625" customWidth="1"/>
    <col min="12008" max="12008" width="5.3984375" customWidth="1"/>
    <col min="12009" max="12009" width="7.59765625" customWidth="1"/>
    <col min="12010" max="12010" width="5.3984375" bestFit="1" customWidth="1"/>
    <col min="12011" max="12011" width="7.59765625" customWidth="1"/>
    <col min="12012" max="12012" width="5.3984375" customWidth="1"/>
    <col min="12013" max="12013" width="7.59765625" customWidth="1"/>
    <col min="12014" max="12014" width="5.3984375" bestFit="1" customWidth="1"/>
    <col min="12015" max="12015" width="7.59765625" customWidth="1"/>
    <col min="12016" max="12016" width="5.3984375" customWidth="1"/>
    <col min="12017" max="12017" width="7.59765625" customWidth="1"/>
    <col min="12018" max="12018" width="5.3984375" bestFit="1" customWidth="1"/>
    <col min="12019" max="12019" width="7.59765625" customWidth="1"/>
    <col min="12020" max="12020" width="5.3984375" customWidth="1"/>
    <col min="12021" max="12021" width="7.59765625" customWidth="1"/>
    <col min="12022" max="12022" width="5.3984375" bestFit="1" customWidth="1"/>
    <col min="12023" max="12023" width="7.59765625" customWidth="1"/>
    <col min="12024" max="12024" width="5.3984375" customWidth="1"/>
    <col min="12025" max="12025" width="7.59765625" customWidth="1"/>
    <col min="12026" max="12026" width="5.3984375" bestFit="1" customWidth="1"/>
    <col min="12027" max="12027" width="7.59765625" customWidth="1"/>
    <col min="12028" max="12028" width="5.3984375" customWidth="1"/>
    <col min="12029" max="12029" width="7.59765625" customWidth="1"/>
    <col min="12030" max="12030" width="5.3984375" bestFit="1" customWidth="1"/>
    <col min="12031" max="12031" width="7.59765625" customWidth="1"/>
    <col min="12032" max="12032" width="5.3984375" customWidth="1"/>
    <col min="12033" max="12033" width="7.59765625" customWidth="1"/>
    <col min="12034" max="12034" width="5.3984375" bestFit="1" customWidth="1"/>
    <col min="12035" max="12035" width="7.59765625" customWidth="1"/>
    <col min="12036" max="12036" width="5.3984375" customWidth="1"/>
    <col min="12037" max="12037" width="7.59765625" customWidth="1"/>
    <col min="12038" max="12038" width="5.3984375" bestFit="1" customWidth="1"/>
    <col min="12039" max="12039" width="7.59765625" customWidth="1"/>
    <col min="12040" max="12040" width="5.3984375" customWidth="1"/>
    <col min="12041" max="12041" width="7.59765625" customWidth="1"/>
    <col min="12042" max="12042" width="5.3984375" bestFit="1" customWidth="1"/>
    <col min="12043" max="12043" width="7.59765625" customWidth="1"/>
    <col min="12044" max="12044" width="5.3984375" customWidth="1"/>
    <col min="12045" max="12045" width="7.59765625" customWidth="1"/>
    <col min="12046" max="12046" width="5.3984375" bestFit="1" customWidth="1"/>
    <col min="12047" max="12047" width="7.59765625" customWidth="1"/>
    <col min="12048" max="12048" width="5.3984375" customWidth="1"/>
    <col min="12049" max="12049" width="7.59765625" customWidth="1"/>
    <col min="12050" max="12050" width="5.3984375" bestFit="1" customWidth="1"/>
    <col min="12051" max="12051" width="7.59765625" customWidth="1"/>
    <col min="12052" max="12052" width="5.3984375" customWidth="1"/>
    <col min="12053" max="12053" width="7.59765625" customWidth="1"/>
    <col min="12054" max="12054" width="5.3984375" bestFit="1" customWidth="1"/>
    <col min="12055" max="12055" width="7.59765625" customWidth="1"/>
    <col min="12056" max="12056" width="5.3984375" customWidth="1"/>
    <col min="12057" max="12057" width="7.59765625" customWidth="1"/>
    <col min="12058" max="12058" width="5.3984375" bestFit="1" customWidth="1"/>
    <col min="12059" max="12059" width="7.59765625" customWidth="1"/>
    <col min="12060" max="12060" width="5.3984375" customWidth="1"/>
    <col min="12061" max="12061" width="7.59765625" customWidth="1"/>
    <col min="12062" max="12062" width="5.3984375" bestFit="1" customWidth="1"/>
    <col min="12063" max="12063" width="7.59765625" customWidth="1"/>
    <col min="12064" max="12064" width="5.3984375" customWidth="1"/>
    <col min="12065" max="12065" width="7.59765625" customWidth="1"/>
    <col min="12066" max="12066" width="5.3984375" bestFit="1" customWidth="1"/>
    <col min="12068" max="12069" width="5.3984375" bestFit="1" customWidth="1"/>
    <col min="12070" max="12070" width="2.09765625" bestFit="1" customWidth="1"/>
    <col min="12221" max="12221" width="4.3984375" customWidth="1"/>
    <col min="12222" max="12222" width="30.5" customWidth="1"/>
    <col min="12225" max="12225" width="10.69921875" customWidth="1"/>
    <col min="12226" max="12226" width="5.19921875" customWidth="1"/>
    <col min="12227" max="12227" width="7.59765625" customWidth="1"/>
    <col min="12228" max="12228" width="5.3984375" customWidth="1"/>
    <col min="12229" max="12229" width="7.59765625" customWidth="1"/>
    <col min="12230" max="12230" width="6" bestFit="1" customWidth="1"/>
    <col min="12231" max="12231" width="7.59765625" customWidth="1"/>
    <col min="12232" max="12232" width="5.3984375" customWidth="1"/>
    <col min="12233" max="12233" width="7.59765625" customWidth="1"/>
    <col min="12234" max="12234" width="5.3984375" bestFit="1" customWidth="1"/>
    <col min="12235" max="12235" width="7.59765625" customWidth="1"/>
    <col min="12236" max="12236" width="5.3984375" customWidth="1"/>
    <col min="12237" max="12237" width="7.59765625" customWidth="1"/>
    <col min="12238" max="12238" width="5.3984375" bestFit="1" customWidth="1"/>
    <col min="12239" max="12239" width="7.59765625" customWidth="1"/>
    <col min="12240" max="12240" width="5.3984375" customWidth="1"/>
    <col min="12241" max="12241" width="7.59765625" customWidth="1"/>
    <col min="12242" max="12242" width="5.3984375" bestFit="1" customWidth="1"/>
    <col min="12243" max="12243" width="7.59765625" customWidth="1"/>
    <col min="12244" max="12244" width="5.3984375" customWidth="1"/>
    <col min="12245" max="12245" width="7.59765625" customWidth="1"/>
    <col min="12246" max="12246" width="5.3984375" bestFit="1" customWidth="1"/>
    <col min="12247" max="12247" width="7.59765625" customWidth="1"/>
    <col min="12248" max="12248" width="5.3984375" customWidth="1"/>
    <col min="12249" max="12249" width="7.59765625" customWidth="1"/>
    <col min="12250" max="12250" width="5.3984375" bestFit="1" customWidth="1"/>
    <col min="12251" max="12251" width="7.59765625" customWidth="1"/>
    <col min="12252" max="12252" width="5.3984375" customWidth="1"/>
    <col min="12253" max="12253" width="7.59765625" customWidth="1"/>
    <col min="12254" max="12254" width="5.3984375" bestFit="1" customWidth="1"/>
    <col min="12255" max="12255" width="7.59765625" customWidth="1"/>
    <col min="12256" max="12256" width="5.3984375" customWidth="1"/>
    <col min="12257" max="12257" width="7.59765625" customWidth="1"/>
    <col min="12258" max="12258" width="5.3984375" bestFit="1" customWidth="1"/>
    <col min="12259" max="12259" width="7.59765625" customWidth="1"/>
    <col min="12260" max="12260" width="5.3984375" customWidth="1"/>
    <col min="12261" max="12261" width="7.59765625" customWidth="1"/>
    <col min="12262" max="12262" width="5.3984375" bestFit="1" customWidth="1"/>
    <col min="12263" max="12263" width="7.59765625" customWidth="1"/>
    <col min="12264" max="12264" width="5.3984375" customWidth="1"/>
    <col min="12265" max="12265" width="7.59765625" customWidth="1"/>
    <col min="12266" max="12266" width="5.3984375" bestFit="1" customWidth="1"/>
    <col min="12267" max="12267" width="7.59765625" customWidth="1"/>
    <col min="12268" max="12268" width="5.3984375" customWidth="1"/>
    <col min="12269" max="12269" width="7.59765625" customWidth="1"/>
    <col min="12270" max="12270" width="5.3984375" bestFit="1" customWidth="1"/>
    <col min="12271" max="12271" width="7.59765625" customWidth="1"/>
    <col min="12272" max="12272" width="5.3984375" customWidth="1"/>
    <col min="12273" max="12273" width="7.59765625" customWidth="1"/>
    <col min="12274" max="12274" width="5.3984375" bestFit="1" customWidth="1"/>
    <col min="12275" max="12275" width="7.59765625" customWidth="1"/>
    <col min="12276" max="12276" width="5.3984375" customWidth="1"/>
    <col min="12277" max="12277" width="7.59765625" customWidth="1"/>
    <col min="12278" max="12278" width="5.3984375" bestFit="1" customWidth="1"/>
    <col min="12279" max="12279" width="7.59765625" customWidth="1"/>
    <col min="12280" max="12280" width="5.3984375" customWidth="1"/>
    <col min="12281" max="12281" width="7.59765625" customWidth="1"/>
    <col min="12282" max="12282" width="5.3984375" bestFit="1" customWidth="1"/>
    <col min="12283" max="12283" width="7.59765625" customWidth="1"/>
    <col min="12284" max="12284" width="5.3984375" customWidth="1"/>
    <col min="12285" max="12285" width="7.59765625" customWidth="1"/>
    <col min="12286" max="12286" width="5.3984375" bestFit="1" customWidth="1"/>
    <col min="12287" max="12287" width="7.59765625" customWidth="1"/>
    <col min="12288" max="12288" width="5.3984375" customWidth="1"/>
    <col min="12289" max="12289" width="7.59765625" customWidth="1"/>
    <col min="12290" max="12290" width="5.3984375" bestFit="1" customWidth="1"/>
    <col min="12291" max="12291" width="7.59765625" customWidth="1"/>
    <col min="12292" max="12292" width="5.3984375" customWidth="1"/>
    <col min="12293" max="12293" width="7.59765625" customWidth="1"/>
    <col min="12294" max="12294" width="5.3984375" bestFit="1" customWidth="1"/>
    <col min="12295" max="12295" width="7.59765625" customWidth="1"/>
    <col min="12296" max="12296" width="5.3984375" customWidth="1"/>
    <col min="12297" max="12297" width="7.59765625" customWidth="1"/>
    <col min="12298" max="12298" width="5.3984375" bestFit="1" customWidth="1"/>
    <col min="12299" max="12299" width="7.59765625" customWidth="1"/>
    <col min="12300" max="12300" width="5.3984375" customWidth="1"/>
    <col min="12301" max="12301" width="7.59765625" customWidth="1"/>
    <col min="12302" max="12302" width="5.3984375" bestFit="1" customWidth="1"/>
    <col min="12303" max="12303" width="7.59765625" customWidth="1"/>
    <col min="12304" max="12304" width="5.3984375" customWidth="1"/>
    <col min="12305" max="12305" width="7.59765625" customWidth="1"/>
    <col min="12306" max="12306" width="5.3984375" bestFit="1" customWidth="1"/>
    <col min="12307" max="12307" width="7.59765625" customWidth="1"/>
    <col min="12308" max="12308" width="5.3984375" customWidth="1"/>
    <col min="12309" max="12309" width="7.59765625" customWidth="1"/>
    <col min="12310" max="12310" width="5.3984375" bestFit="1" customWidth="1"/>
    <col min="12311" max="12311" width="7.59765625" customWidth="1"/>
    <col min="12312" max="12312" width="5.3984375" customWidth="1"/>
    <col min="12313" max="12313" width="7.59765625" customWidth="1"/>
    <col min="12314" max="12314" width="5.3984375" bestFit="1" customWidth="1"/>
    <col min="12315" max="12315" width="7.59765625" customWidth="1"/>
    <col min="12316" max="12316" width="5.3984375" customWidth="1"/>
    <col min="12317" max="12317" width="7.59765625" customWidth="1"/>
    <col min="12318" max="12318" width="5.3984375" bestFit="1" customWidth="1"/>
    <col min="12319" max="12319" width="7.59765625" customWidth="1"/>
    <col min="12320" max="12320" width="5.3984375" customWidth="1"/>
    <col min="12321" max="12321" width="7.59765625" customWidth="1"/>
    <col min="12322" max="12322" width="5.3984375" bestFit="1" customWidth="1"/>
    <col min="12324" max="12325" width="5.3984375" bestFit="1" customWidth="1"/>
    <col min="12326" max="12326" width="2.09765625" bestFit="1" customWidth="1"/>
    <col min="12477" max="12477" width="4.3984375" customWidth="1"/>
    <col min="12478" max="12478" width="30.5" customWidth="1"/>
    <col min="12481" max="12481" width="10.69921875" customWidth="1"/>
    <col min="12482" max="12482" width="5.19921875" customWidth="1"/>
    <col min="12483" max="12483" width="7.59765625" customWidth="1"/>
    <col min="12484" max="12484" width="5.3984375" customWidth="1"/>
    <col min="12485" max="12485" width="7.59765625" customWidth="1"/>
    <col min="12486" max="12486" width="6" bestFit="1" customWidth="1"/>
    <col min="12487" max="12487" width="7.59765625" customWidth="1"/>
    <col min="12488" max="12488" width="5.3984375" customWidth="1"/>
    <col min="12489" max="12489" width="7.59765625" customWidth="1"/>
    <col min="12490" max="12490" width="5.3984375" bestFit="1" customWidth="1"/>
    <col min="12491" max="12491" width="7.59765625" customWidth="1"/>
    <col min="12492" max="12492" width="5.3984375" customWidth="1"/>
    <col min="12493" max="12493" width="7.59765625" customWidth="1"/>
    <col min="12494" max="12494" width="5.3984375" bestFit="1" customWidth="1"/>
    <col min="12495" max="12495" width="7.59765625" customWidth="1"/>
    <col min="12496" max="12496" width="5.3984375" customWidth="1"/>
    <col min="12497" max="12497" width="7.59765625" customWidth="1"/>
    <col min="12498" max="12498" width="5.3984375" bestFit="1" customWidth="1"/>
    <col min="12499" max="12499" width="7.59765625" customWidth="1"/>
    <col min="12500" max="12500" width="5.3984375" customWidth="1"/>
    <col min="12501" max="12501" width="7.59765625" customWidth="1"/>
    <col min="12502" max="12502" width="5.3984375" bestFit="1" customWidth="1"/>
    <col min="12503" max="12503" width="7.59765625" customWidth="1"/>
    <col min="12504" max="12504" width="5.3984375" customWidth="1"/>
    <col min="12505" max="12505" width="7.59765625" customWidth="1"/>
    <col min="12506" max="12506" width="5.3984375" bestFit="1" customWidth="1"/>
    <col min="12507" max="12507" width="7.59765625" customWidth="1"/>
    <col min="12508" max="12508" width="5.3984375" customWidth="1"/>
    <col min="12509" max="12509" width="7.59765625" customWidth="1"/>
    <col min="12510" max="12510" width="5.3984375" bestFit="1" customWidth="1"/>
    <col min="12511" max="12511" width="7.59765625" customWidth="1"/>
    <col min="12512" max="12512" width="5.3984375" customWidth="1"/>
    <col min="12513" max="12513" width="7.59765625" customWidth="1"/>
    <col min="12514" max="12514" width="5.3984375" bestFit="1" customWidth="1"/>
    <col min="12515" max="12515" width="7.59765625" customWidth="1"/>
    <col min="12516" max="12516" width="5.3984375" customWidth="1"/>
    <col min="12517" max="12517" width="7.59765625" customWidth="1"/>
    <col min="12518" max="12518" width="5.3984375" bestFit="1" customWidth="1"/>
    <col min="12519" max="12519" width="7.59765625" customWidth="1"/>
    <col min="12520" max="12520" width="5.3984375" customWidth="1"/>
    <col min="12521" max="12521" width="7.59765625" customWidth="1"/>
    <col min="12522" max="12522" width="5.3984375" bestFit="1" customWidth="1"/>
    <col min="12523" max="12523" width="7.59765625" customWidth="1"/>
    <col min="12524" max="12524" width="5.3984375" customWidth="1"/>
    <col min="12525" max="12525" width="7.59765625" customWidth="1"/>
    <col min="12526" max="12526" width="5.3984375" bestFit="1" customWidth="1"/>
    <col min="12527" max="12527" width="7.59765625" customWidth="1"/>
    <col min="12528" max="12528" width="5.3984375" customWidth="1"/>
    <col min="12529" max="12529" width="7.59765625" customWidth="1"/>
    <col min="12530" max="12530" width="5.3984375" bestFit="1" customWidth="1"/>
    <col min="12531" max="12531" width="7.59765625" customWidth="1"/>
    <col min="12532" max="12532" width="5.3984375" customWidth="1"/>
    <col min="12533" max="12533" width="7.59765625" customWidth="1"/>
    <col min="12534" max="12534" width="5.3984375" bestFit="1" customWidth="1"/>
    <col min="12535" max="12535" width="7.59765625" customWidth="1"/>
    <col min="12536" max="12536" width="5.3984375" customWidth="1"/>
    <col min="12537" max="12537" width="7.59765625" customWidth="1"/>
    <col min="12538" max="12538" width="5.3984375" bestFit="1" customWidth="1"/>
    <col min="12539" max="12539" width="7.59765625" customWidth="1"/>
    <col min="12540" max="12540" width="5.3984375" customWidth="1"/>
    <col min="12541" max="12541" width="7.59765625" customWidth="1"/>
    <col min="12542" max="12542" width="5.3984375" bestFit="1" customWidth="1"/>
    <col min="12543" max="12543" width="7.59765625" customWidth="1"/>
    <col min="12544" max="12544" width="5.3984375" customWidth="1"/>
    <col min="12545" max="12545" width="7.59765625" customWidth="1"/>
    <col min="12546" max="12546" width="5.3984375" bestFit="1" customWidth="1"/>
    <col min="12547" max="12547" width="7.59765625" customWidth="1"/>
    <col min="12548" max="12548" width="5.3984375" customWidth="1"/>
    <col min="12549" max="12549" width="7.59765625" customWidth="1"/>
    <col min="12550" max="12550" width="5.3984375" bestFit="1" customWidth="1"/>
    <col min="12551" max="12551" width="7.59765625" customWidth="1"/>
    <col min="12552" max="12552" width="5.3984375" customWidth="1"/>
    <col min="12553" max="12553" width="7.59765625" customWidth="1"/>
    <col min="12554" max="12554" width="5.3984375" bestFit="1" customWidth="1"/>
    <col min="12555" max="12555" width="7.59765625" customWidth="1"/>
    <col min="12556" max="12556" width="5.3984375" customWidth="1"/>
    <col min="12557" max="12557" width="7.59765625" customWidth="1"/>
    <col min="12558" max="12558" width="5.3984375" bestFit="1" customWidth="1"/>
    <col min="12559" max="12559" width="7.59765625" customWidth="1"/>
    <col min="12560" max="12560" width="5.3984375" customWidth="1"/>
    <col min="12561" max="12561" width="7.59765625" customWidth="1"/>
    <col min="12562" max="12562" width="5.3984375" bestFit="1" customWidth="1"/>
    <col min="12563" max="12563" width="7.59765625" customWidth="1"/>
    <col min="12564" max="12564" width="5.3984375" customWidth="1"/>
    <col min="12565" max="12565" width="7.59765625" customWidth="1"/>
    <col min="12566" max="12566" width="5.3984375" bestFit="1" customWidth="1"/>
    <col min="12567" max="12567" width="7.59765625" customWidth="1"/>
    <col min="12568" max="12568" width="5.3984375" customWidth="1"/>
    <col min="12569" max="12569" width="7.59765625" customWidth="1"/>
    <col min="12570" max="12570" width="5.3984375" bestFit="1" customWidth="1"/>
    <col min="12571" max="12571" width="7.59765625" customWidth="1"/>
    <col min="12572" max="12572" width="5.3984375" customWidth="1"/>
    <col min="12573" max="12573" width="7.59765625" customWidth="1"/>
    <col min="12574" max="12574" width="5.3984375" bestFit="1" customWidth="1"/>
    <col min="12575" max="12575" width="7.59765625" customWidth="1"/>
    <col min="12576" max="12576" width="5.3984375" customWidth="1"/>
    <col min="12577" max="12577" width="7.59765625" customWidth="1"/>
    <col min="12578" max="12578" width="5.3984375" bestFit="1" customWidth="1"/>
    <col min="12580" max="12581" width="5.3984375" bestFit="1" customWidth="1"/>
    <col min="12582" max="12582" width="2.09765625" bestFit="1" customWidth="1"/>
    <col min="12733" max="12733" width="4.3984375" customWidth="1"/>
    <col min="12734" max="12734" width="30.5" customWidth="1"/>
    <col min="12737" max="12737" width="10.69921875" customWidth="1"/>
    <col min="12738" max="12738" width="5.19921875" customWidth="1"/>
    <col min="12739" max="12739" width="7.59765625" customWidth="1"/>
    <col min="12740" max="12740" width="5.3984375" customWidth="1"/>
    <col min="12741" max="12741" width="7.59765625" customWidth="1"/>
    <col min="12742" max="12742" width="6" bestFit="1" customWidth="1"/>
    <col min="12743" max="12743" width="7.59765625" customWidth="1"/>
    <col min="12744" max="12744" width="5.3984375" customWidth="1"/>
    <col min="12745" max="12745" width="7.59765625" customWidth="1"/>
    <col min="12746" max="12746" width="5.3984375" bestFit="1" customWidth="1"/>
    <col min="12747" max="12747" width="7.59765625" customWidth="1"/>
    <col min="12748" max="12748" width="5.3984375" customWidth="1"/>
    <col min="12749" max="12749" width="7.59765625" customWidth="1"/>
    <col min="12750" max="12750" width="5.3984375" bestFit="1" customWidth="1"/>
    <col min="12751" max="12751" width="7.59765625" customWidth="1"/>
    <col min="12752" max="12752" width="5.3984375" customWidth="1"/>
    <col min="12753" max="12753" width="7.59765625" customWidth="1"/>
    <col min="12754" max="12754" width="5.3984375" bestFit="1" customWidth="1"/>
    <col min="12755" max="12755" width="7.59765625" customWidth="1"/>
    <col min="12756" max="12756" width="5.3984375" customWidth="1"/>
    <col min="12757" max="12757" width="7.59765625" customWidth="1"/>
    <col min="12758" max="12758" width="5.3984375" bestFit="1" customWidth="1"/>
    <col min="12759" max="12759" width="7.59765625" customWidth="1"/>
    <col min="12760" max="12760" width="5.3984375" customWidth="1"/>
    <col min="12761" max="12761" width="7.59765625" customWidth="1"/>
    <col min="12762" max="12762" width="5.3984375" bestFit="1" customWidth="1"/>
    <col min="12763" max="12763" width="7.59765625" customWidth="1"/>
    <col min="12764" max="12764" width="5.3984375" customWidth="1"/>
    <col min="12765" max="12765" width="7.59765625" customWidth="1"/>
    <col min="12766" max="12766" width="5.3984375" bestFit="1" customWidth="1"/>
    <col min="12767" max="12767" width="7.59765625" customWidth="1"/>
    <col min="12768" max="12768" width="5.3984375" customWidth="1"/>
    <col min="12769" max="12769" width="7.59765625" customWidth="1"/>
    <col min="12770" max="12770" width="5.3984375" bestFit="1" customWidth="1"/>
    <col min="12771" max="12771" width="7.59765625" customWidth="1"/>
    <col min="12772" max="12772" width="5.3984375" customWidth="1"/>
    <col min="12773" max="12773" width="7.59765625" customWidth="1"/>
    <col min="12774" max="12774" width="5.3984375" bestFit="1" customWidth="1"/>
    <col min="12775" max="12775" width="7.59765625" customWidth="1"/>
    <col min="12776" max="12776" width="5.3984375" customWidth="1"/>
    <col min="12777" max="12777" width="7.59765625" customWidth="1"/>
    <col min="12778" max="12778" width="5.3984375" bestFit="1" customWidth="1"/>
    <col min="12779" max="12779" width="7.59765625" customWidth="1"/>
    <col min="12780" max="12780" width="5.3984375" customWidth="1"/>
    <col min="12781" max="12781" width="7.59765625" customWidth="1"/>
    <col min="12782" max="12782" width="5.3984375" bestFit="1" customWidth="1"/>
    <col min="12783" max="12783" width="7.59765625" customWidth="1"/>
    <col min="12784" max="12784" width="5.3984375" customWidth="1"/>
    <col min="12785" max="12785" width="7.59765625" customWidth="1"/>
    <col min="12786" max="12786" width="5.3984375" bestFit="1" customWidth="1"/>
    <col min="12787" max="12787" width="7.59765625" customWidth="1"/>
    <col min="12788" max="12788" width="5.3984375" customWidth="1"/>
    <col min="12789" max="12789" width="7.59765625" customWidth="1"/>
    <col min="12790" max="12790" width="5.3984375" bestFit="1" customWidth="1"/>
    <col min="12791" max="12791" width="7.59765625" customWidth="1"/>
    <col min="12792" max="12792" width="5.3984375" customWidth="1"/>
    <col min="12793" max="12793" width="7.59765625" customWidth="1"/>
    <col min="12794" max="12794" width="5.3984375" bestFit="1" customWidth="1"/>
    <col min="12795" max="12795" width="7.59765625" customWidth="1"/>
    <col min="12796" max="12796" width="5.3984375" customWidth="1"/>
    <col min="12797" max="12797" width="7.59765625" customWidth="1"/>
    <col min="12798" max="12798" width="5.3984375" bestFit="1" customWidth="1"/>
    <col min="12799" max="12799" width="7.59765625" customWidth="1"/>
    <col min="12800" max="12800" width="5.3984375" customWidth="1"/>
    <col min="12801" max="12801" width="7.59765625" customWidth="1"/>
    <col min="12802" max="12802" width="5.3984375" bestFit="1" customWidth="1"/>
    <col min="12803" max="12803" width="7.59765625" customWidth="1"/>
    <col min="12804" max="12804" width="5.3984375" customWidth="1"/>
    <col min="12805" max="12805" width="7.59765625" customWidth="1"/>
    <col min="12806" max="12806" width="5.3984375" bestFit="1" customWidth="1"/>
    <col min="12807" max="12807" width="7.59765625" customWidth="1"/>
    <col min="12808" max="12808" width="5.3984375" customWidth="1"/>
    <col min="12809" max="12809" width="7.59765625" customWidth="1"/>
    <col min="12810" max="12810" width="5.3984375" bestFit="1" customWidth="1"/>
    <col min="12811" max="12811" width="7.59765625" customWidth="1"/>
    <col min="12812" max="12812" width="5.3984375" customWidth="1"/>
    <col min="12813" max="12813" width="7.59765625" customWidth="1"/>
    <col min="12814" max="12814" width="5.3984375" bestFit="1" customWidth="1"/>
    <col min="12815" max="12815" width="7.59765625" customWidth="1"/>
    <col min="12816" max="12816" width="5.3984375" customWidth="1"/>
    <col min="12817" max="12817" width="7.59765625" customWidth="1"/>
    <col min="12818" max="12818" width="5.3984375" bestFit="1" customWidth="1"/>
    <col min="12819" max="12819" width="7.59765625" customWidth="1"/>
    <col min="12820" max="12820" width="5.3984375" customWidth="1"/>
    <col min="12821" max="12821" width="7.59765625" customWidth="1"/>
    <col min="12822" max="12822" width="5.3984375" bestFit="1" customWidth="1"/>
    <col min="12823" max="12823" width="7.59765625" customWidth="1"/>
    <col min="12824" max="12824" width="5.3984375" customWidth="1"/>
    <col min="12825" max="12825" width="7.59765625" customWidth="1"/>
    <col min="12826" max="12826" width="5.3984375" bestFit="1" customWidth="1"/>
    <col min="12827" max="12827" width="7.59765625" customWidth="1"/>
    <col min="12828" max="12828" width="5.3984375" customWidth="1"/>
    <col min="12829" max="12829" width="7.59765625" customWidth="1"/>
    <col min="12830" max="12830" width="5.3984375" bestFit="1" customWidth="1"/>
    <col min="12831" max="12831" width="7.59765625" customWidth="1"/>
    <col min="12832" max="12832" width="5.3984375" customWidth="1"/>
    <col min="12833" max="12833" width="7.59765625" customWidth="1"/>
    <col min="12834" max="12834" width="5.3984375" bestFit="1" customWidth="1"/>
    <col min="12836" max="12837" width="5.3984375" bestFit="1" customWidth="1"/>
    <col min="12838" max="12838" width="2.09765625" bestFit="1" customWidth="1"/>
    <col min="12989" max="12989" width="4.3984375" customWidth="1"/>
    <col min="12990" max="12990" width="30.5" customWidth="1"/>
    <col min="12993" max="12993" width="10.69921875" customWidth="1"/>
    <col min="12994" max="12994" width="5.19921875" customWidth="1"/>
    <col min="12995" max="12995" width="7.59765625" customWidth="1"/>
    <col min="12996" max="12996" width="5.3984375" customWidth="1"/>
    <col min="12997" max="12997" width="7.59765625" customWidth="1"/>
    <col min="12998" max="12998" width="6" bestFit="1" customWidth="1"/>
    <col min="12999" max="12999" width="7.59765625" customWidth="1"/>
    <col min="13000" max="13000" width="5.3984375" customWidth="1"/>
    <col min="13001" max="13001" width="7.59765625" customWidth="1"/>
    <col min="13002" max="13002" width="5.3984375" bestFit="1" customWidth="1"/>
    <col min="13003" max="13003" width="7.59765625" customWidth="1"/>
    <col min="13004" max="13004" width="5.3984375" customWidth="1"/>
    <col min="13005" max="13005" width="7.59765625" customWidth="1"/>
    <col min="13006" max="13006" width="5.3984375" bestFit="1" customWidth="1"/>
    <col min="13007" max="13007" width="7.59765625" customWidth="1"/>
    <col min="13008" max="13008" width="5.3984375" customWidth="1"/>
    <col min="13009" max="13009" width="7.59765625" customWidth="1"/>
    <col min="13010" max="13010" width="5.3984375" bestFit="1" customWidth="1"/>
    <col min="13011" max="13011" width="7.59765625" customWidth="1"/>
    <col min="13012" max="13012" width="5.3984375" customWidth="1"/>
    <col min="13013" max="13013" width="7.59765625" customWidth="1"/>
    <col min="13014" max="13014" width="5.3984375" bestFit="1" customWidth="1"/>
    <col min="13015" max="13015" width="7.59765625" customWidth="1"/>
    <col min="13016" max="13016" width="5.3984375" customWidth="1"/>
    <col min="13017" max="13017" width="7.59765625" customWidth="1"/>
    <col min="13018" max="13018" width="5.3984375" bestFit="1" customWidth="1"/>
    <col min="13019" max="13019" width="7.59765625" customWidth="1"/>
    <col min="13020" max="13020" width="5.3984375" customWidth="1"/>
    <col min="13021" max="13021" width="7.59765625" customWidth="1"/>
    <col min="13022" max="13022" width="5.3984375" bestFit="1" customWidth="1"/>
    <col min="13023" max="13023" width="7.59765625" customWidth="1"/>
    <col min="13024" max="13024" width="5.3984375" customWidth="1"/>
    <col min="13025" max="13025" width="7.59765625" customWidth="1"/>
    <col min="13026" max="13026" width="5.3984375" bestFit="1" customWidth="1"/>
    <col min="13027" max="13027" width="7.59765625" customWidth="1"/>
    <col min="13028" max="13028" width="5.3984375" customWidth="1"/>
    <col min="13029" max="13029" width="7.59765625" customWidth="1"/>
    <col min="13030" max="13030" width="5.3984375" bestFit="1" customWidth="1"/>
    <col min="13031" max="13031" width="7.59765625" customWidth="1"/>
    <col min="13032" max="13032" width="5.3984375" customWidth="1"/>
    <col min="13033" max="13033" width="7.59765625" customWidth="1"/>
    <col min="13034" max="13034" width="5.3984375" bestFit="1" customWidth="1"/>
    <col min="13035" max="13035" width="7.59765625" customWidth="1"/>
    <col min="13036" max="13036" width="5.3984375" customWidth="1"/>
    <col min="13037" max="13037" width="7.59765625" customWidth="1"/>
    <col min="13038" max="13038" width="5.3984375" bestFit="1" customWidth="1"/>
    <col min="13039" max="13039" width="7.59765625" customWidth="1"/>
    <col min="13040" max="13040" width="5.3984375" customWidth="1"/>
    <col min="13041" max="13041" width="7.59765625" customWidth="1"/>
    <col min="13042" max="13042" width="5.3984375" bestFit="1" customWidth="1"/>
    <col min="13043" max="13043" width="7.59765625" customWidth="1"/>
    <col min="13044" max="13044" width="5.3984375" customWidth="1"/>
    <col min="13045" max="13045" width="7.59765625" customWidth="1"/>
    <col min="13046" max="13046" width="5.3984375" bestFit="1" customWidth="1"/>
    <col min="13047" max="13047" width="7.59765625" customWidth="1"/>
    <col min="13048" max="13048" width="5.3984375" customWidth="1"/>
    <col min="13049" max="13049" width="7.59765625" customWidth="1"/>
    <col min="13050" max="13050" width="5.3984375" bestFit="1" customWidth="1"/>
    <col min="13051" max="13051" width="7.59765625" customWidth="1"/>
    <col min="13052" max="13052" width="5.3984375" customWidth="1"/>
    <col min="13053" max="13053" width="7.59765625" customWidth="1"/>
    <col min="13054" max="13054" width="5.3984375" bestFit="1" customWidth="1"/>
    <col min="13055" max="13055" width="7.59765625" customWidth="1"/>
    <col min="13056" max="13056" width="5.3984375" customWidth="1"/>
    <col min="13057" max="13057" width="7.59765625" customWidth="1"/>
    <col min="13058" max="13058" width="5.3984375" bestFit="1" customWidth="1"/>
    <col min="13059" max="13059" width="7.59765625" customWidth="1"/>
    <col min="13060" max="13060" width="5.3984375" customWidth="1"/>
    <col min="13061" max="13061" width="7.59765625" customWidth="1"/>
    <col min="13062" max="13062" width="5.3984375" bestFit="1" customWidth="1"/>
    <col min="13063" max="13063" width="7.59765625" customWidth="1"/>
    <col min="13064" max="13064" width="5.3984375" customWidth="1"/>
    <col min="13065" max="13065" width="7.59765625" customWidth="1"/>
    <col min="13066" max="13066" width="5.3984375" bestFit="1" customWidth="1"/>
    <col min="13067" max="13067" width="7.59765625" customWidth="1"/>
    <col min="13068" max="13068" width="5.3984375" customWidth="1"/>
    <col min="13069" max="13069" width="7.59765625" customWidth="1"/>
    <col min="13070" max="13070" width="5.3984375" bestFit="1" customWidth="1"/>
    <col min="13071" max="13071" width="7.59765625" customWidth="1"/>
    <col min="13072" max="13072" width="5.3984375" customWidth="1"/>
    <col min="13073" max="13073" width="7.59765625" customWidth="1"/>
    <col min="13074" max="13074" width="5.3984375" bestFit="1" customWidth="1"/>
    <col min="13075" max="13075" width="7.59765625" customWidth="1"/>
    <col min="13076" max="13076" width="5.3984375" customWidth="1"/>
    <col min="13077" max="13077" width="7.59765625" customWidth="1"/>
    <col min="13078" max="13078" width="5.3984375" bestFit="1" customWidth="1"/>
    <col min="13079" max="13079" width="7.59765625" customWidth="1"/>
    <col min="13080" max="13080" width="5.3984375" customWidth="1"/>
    <col min="13081" max="13081" width="7.59765625" customWidth="1"/>
    <col min="13082" max="13082" width="5.3984375" bestFit="1" customWidth="1"/>
    <col min="13083" max="13083" width="7.59765625" customWidth="1"/>
    <col min="13084" max="13084" width="5.3984375" customWidth="1"/>
    <col min="13085" max="13085" width="7.59765625" customWidth="1"/>
    <col min="13086" max="13086" width="5.3984375" bestFit="1" customWidth="1"/>
    <col min="13087" max="13087" width="7.59765625" customWidth="1"/>
    <col min="13088" max="13088" width="5.3984375" customWidth="1"/>
    <col min="13089" max="13089" width="7.59765625" customWidth="1"/>
    <col min="13090" max="13090" width="5.3984375" bestFit="1" customWidth="1"/>
    <col min="13092" max="13093" width="5.3984375" bestFit="1" customWidth="1"/>
    <col min="13094" max="13094" width="2.09765625" bestFit="1" customWidth="1"/>
    <col min="13245" max="13245" width="4.3984375" customWidth="1"/>
    <col min="13246" max="13246" width="30.5" customWidth="1"/>
    <col min="13249" max="13249" width="10.69921875" customWidth="1"/>
    <col min="13250" max="13250" width="5.19921875" customWidth="1"/>
    <col min="13251" max="13251" width="7.59765625" customWidth="1"/>
    <col min="13252" max="13252" width="5.3984375" customWidth="1"/>
    <col min="13253" max="13253" width="7.59765625" customWidth="1"/>
    <col min="13254" max="13254" width="6" bestFit="1" customWidth="1"/>
    <col min="13255" max="13255" width="7.59765625" customWidth="1"/>
    <col min="13256" max="13256" width="5.3984375" customWidth="1"/>
    <col min="13257" max="13257" width="7.59765625" customWidth="1"/>
    <col min="13258" max="13258" width="5.3984375" bestFit="1" customWidth="1"/>
    <col min="13259" max="13259" width="7.59765625" customWidth="1"/>
    <col min="13260" max="13260" width="5.3984375" customWidth="1"/>
    <col min="13261" max="13261" width="7.59765625" customWidth="1"/>
    <col min="13262" max="13262" width="5.3984375" bestFit="1" customWidth="1"/>
    <col min="13263" max="13263" width="7.59765625" customWidth="1"/>
    <col min="13264" max="13264" width="5.3984375" customWidth="1"/>
    <col min="13265" max="13265" width="7.59765625" customWidth="1"/>
    <col min="13266" max="13266" width="5.3984375" bestFit="1" customWidth="1"/>
    <col min="13267" max="13267" width="7.59765625" customWidth="1"/>
    <col min="13268" max="13268" width="5.3984375" customWidth="1"/>
    <col min="13269" max="13269" width="7.59765625" customWidth="1"/>
    <col min="13270" max="13270" width="5.3984375" bestFit="1" customWidth="1"/>
    <col min="13271" max="13271" width="7.59765625" customWidth="1"/>
    <col min="13272" max="13272" width="5.3984375" customWidth="1"/>
    <col min="13273" max="13273" width="7.59765625" customWidth="1"/>
    <col min="13274" max="13274" width="5.3984375" bestFit="1" customWidth="1"/>
    <col min="13275" max="13275" width="7.59765625" customWidth="1"/>
    <col min="13276" max="13276" width="5.3984375" customWidth="1"/>
    <col min="13277" max="13277" width="7.59765625" customWidth="1"/>
    <col min="13278" max="13278" width="5.3984375" bestFit="1" customWidth="1"/>
    <col min="13279" max="13279" width="7.59765625" customWidth="1"/>
    <col min="13280" max="13280" width="5.3984375" customWidth="1"/>
    <col min="13281" max="13281" width="7.59765625" customWidth="1"/>
    <col min="13282" max="13282" width="5.3984375" bestFit="1" customWidth="1"/>
    <col min="13283" max="13283" width="7.59765625" customWidth="1"/>
    <col min="13284" max="13284" width="5.3984375" customWidth="1"/>
    <col min="13285" max="13285" width="7.59765625" customWidth="1"/>
    <col min="13286" max="13286" width="5.3984375" bestFit="1" customWidth="1"/>
    <col min="13287" max="13287" width="7.59765625" customWidth="1"/>
    <col min="13288" max="13288" width="5.3984375" customWidth="1"/>
    <col min="13289" max="13289" width="7.59765625" customWidth="1"/>
    <col min="13290" max="13290" width="5.3984375" bestFit="1" customWidth="1"/>
    <col min="13291" max="13291" width="7.59765625" customWidth="1"/>
    <col min="13292" max="13292" width="5.3984375" customWidth="1"/>
    <col min="13293" max="13293" width="7.59765625" customWidth="1"/>
    <col min="13294" max="13294" width="5.3984375" bestFit="1" customWidth="1"/>
    <col min="13295" max="13295" width="7.59765625" customWidth="1"/>
    <col min="13296" max="13296" width="5.3984375" customWidth="1"/>
    <col min="13297" max="13297" width="7.59765625" customWidth="1"/>
    <col min="13298" max="13298" width="5.3984375" bestFit="1" customWidth="1"/>
    <col min="13299" max="13299" width="7.59765625" customWidth="1"/>
    <col min="13300" max="13300" width="5.3984375" customWidth="1"/>
    <col min="13301" max="13301" width="7.59765625" customWidth="1"/>
    <col min="13302" max="13302" width="5.3984375" bestFit="1" customWidth="1"/>
    <col min="13303" max="13303" width="7.59765625" customWidth="1"/>
    <col min="13304" max="13304" width="5.3984375" customWidth="1"/>
    <col min="13305" max="13305" width="7.59765625" customWidth="1"/>
    <col min="13306" max="13306" width="5.3984375" bestFit="1" customWidth="1"/>
    <col min="13307" max="13307" width="7.59765625" customWidth="1"/>
    <col min="13308" max="13308" width="5.3984375" customWidth="1"/>
    <col min="13309" max="13309" width="7.59765625" customWidth="1"/>
    <col min="13310" max="13310" width="5.3984375" bestFit="1" customWidth="1"/>
    <col min="13311" max="13311" width="7.59765625" customWidth="1"/>
    <col min="13312" max="13312" width="5.3984375" customWidth="1"/>
    <col min="13313" max="13313" width="7.59765625" customWidth="1"/>
    <col min="13314" max="13314" width="5.3984375" bestFit="1" customWidth="1"/>
    <col min="13315" max="13315" width="7.59765625" customWidth="1"/>
    <col min="13316" max="13316" width="5.3984375" customWidth="1"/>
    <col min="13317" max="13317" width="7.59765625" customWidth="1"/>
    <col min="13318" max="13318" width="5.3984375" bestFit="1" customWidth="1"/>
    <col min="13319" max="13319" width="7.59765625" customWidth="1"/>
    <col min="13320" max="13320" width="5.3984375" customWidth="1"/>
    <col min="13321" max="13321" width="7.59765625" customWidth="1"/>
    <col min="13322" max="13322" width="5.3984375" bestFit="1" customWidth="1"/>
    <col min="13323" max="13323" width="7.59765625" customWidth="1"/>
    <col min="13324" max="13324" width="5.3984375" customWidth="1"/>
    <col min="13325" max="13325" width="7.59765625" customWidth="1"/>
    <col min="13326" max="13326" width="5.3984375" bestFit="1" customWidth="1"/>
    <col min="13327" max="13327" width="7.59765625" customWidth="1"/>
    <col min="13328" max="13328" width="5.3984375" customWidth="1"/>
    <col min="13329" max="13329" width="7.59765625" customWidth="1"/>
    <col min="13330" max="13330" width="5.3984375" bestFit="1" customWidth="1"/>
    <col min="13331" max="13331" width="7.59765625" customWidth="1"/>
    <col min="13332" max="13332" width="5.3984375" customWidth="1"/>
    <col min="13333" max="13333" width="7.59765625" customWidth="1"/>
    <col min="13334" max="13334" width="5.3984375" bestFit="1" customWidth="1"/>
    <col min="13335" max="13335" width="7.59765625" customWidth="1"/>
    <col min="13336" max="13336" width="5.3984375" customWidth="1"/>
    <col min="13337" max="13337" width="7.59765625" customWidth="1"/>
    <col min="13338" max="13338" width="5.3984375" bestFit="1" customWidth="1"/>
    <col min="13339" max="13339" width="7.59765625" customWidth="1"/>
    <col min="13340" max="13340" width="5.3984375" customWidth="1"/>
    <col min="13341" max="13341" width="7.59765625" customWidth="1"/>
    <col min="13342" max="13342" width="5.3984375" bestFit="1" customWidth="1"/>
    <col min="13343" max="13343" width="7.59765625" customWidth="1"/>
    <col min="13344" max="13344" width="5.3984375" customWidth="1"/>
    <col min="13345" max="13345" width="7.59765625" customWidth="1"/>
    <col min="13346" max="13346" width="5.3984375" bestFit="1" customWidth="1"/>
    <col min="13348" max="13349" width="5.3984375" bestFit="1" customWidth="1"/>
    <col min="13350" max="13350" width="2.09765625" bestFit="1" customWidth="1"/>
    <col min="13501" max="13501" width="4.3984375" customWidth="1"/>
    <col min="13502" max="13502" width="30.5" customWidth="1"/>
    <col min="13505" max="13505" width="10.69921875" customWidth="1"/>
    <col min="13506" max="13506" width="5.19921875" customWidth="1"/>
    <col min="13507" max="13507" width="7.59765625" customWidth="1"/>
    <col min="13508" max="13508" width="5.3984375" customWidth="1"/>
    <col min="13509" max="13509" width="7.59765625" customWidth="1"/>
    <col min="13510" max="13510" width="6" bestFit="1" customWidth="1"/>
    <col min="13511" max="13511" width="7.59765625" customWidth="1"/>
    <col min="13512" max="13512" width="5.3984375" customWidth="1"/>
    <col min="13513" max="13513" width="7.59765625" customWidth="1"/>
    <col min="13514" max="13514" width="5.3984375" bestFit="1" customWidth="1"/>
    <col min="13515" max="13515" width="7.59765625" customWidth="1"/>
    <col min="13516" max="13516" width="5.3984375" customWidth="1"/>
    <col min="13517" max="13517" width="7.59765625" customWidth="1"/>
    <col min="13518" max="13518" width="5.3984375" bestFit="1" customWidth="1"/>
    <col min="13519" max="13519" width="7.59765625" customWidth="1"/>
    <col min="13520" max="13520" width="5.3984375" customWidth="1"/>
    <col min="13521" max="13521" width="7.59765625" customWidth="1"/>
    <col min="13522" max="13522" width="5.3984375" bestFit="1" customWidth="1"/>
    <col min="13523" max="13523" width="7.59765625" customWidth="1"/>
    <col min="13524" max="13524" width="5.3984375" customWidth="1"/>
    <col min="13525" max="13525" width="7.59765625" customWidth="1"/>
    <col min="13526" max="13526" width="5.3984375" bestFit="1" customWidth="1"/>
    <col min="13527" max="13527" width="7.59765625" customWidth="1"/>
    <col min="13528" max="13528" width="5.3984375" customWidth="1"/>
    <col min="13529" max="13529" width="7.59765625" customWidth="1"/>
    <col min="13530" max="13530" width="5.3984375" bestFit="1" customWidth="1"/>
    <col min="13531" max="13531" width="7.59765625" customWidth="1"/>
    <col min="13532" max="13532" width="5.3984375" customWidth="1"/>
    <col min="13533" max="13533" width="7.59765625" customWidth="1"/>
    <col min="13534" max="13534" width="5.3984375" bestFit="1" customWidth="1"/>
    <col min="13535" max="13535" width="7.59765625" customWidth="1"/>
    <col min="13536" max="13536" width="5.3984375" customWidth="1"/>
    <col min="13537" max="13537" width="7.59765625" customWidth="1"/>
    <col min="13538" max="13538" width="5.3984375" bestFit="1" customWidth="1"/>
    <col min="13539" max="13539" width="7.59765625" customWidth="1"/>
    <col min="13540" max="13540" width="5.3984375" customWidth="1"/>
    <col min="13541" max="13541" width="7.59765625" customWidth="1"/>
    <col min="13542" max="13542" width="5.3984375" bestFit="1" customWidth="1"/>
    <col min="13543" max="13543" width="7.59765625" customWidth="1"/>
    <col min="13544" max="13544" width="5.3984375" customWidth="1"/>
    <col min="13545" max="13545" width="7.59765625" customWidth="1"/>
    <col min="13546" max="13546" width="5.3984375" bestFit="1" customWidth="1"/>
    <col min="13547" max="13547" width="7.59765625" customWidth="1"/>
    <col min="13548" max="13548" width="5.3984375" customWidth="1"/>
    <col min="13549" max="13549" width="7.59765625" customWidth="1"/>
    <col min="13550" max="13550" width="5.3984375" bestFit="1" customWidth="1"/>
    <col min="13551" max="13551" width="7.59765625" customWidth="1"/>
    <col min="13552" max="13552" width="5.3984375" customWidth="1"/>
    <col min="13553" max="13553" width="7.59765625" customWidth="1"/>
    <col min="13554" max="13554" width="5.3984375" bestFit="1" customWidth="1"/>
    <col min="13555" max="13555" width="7.59765625" customWidth="1"/>
    <col min="13556" max="13556" width="5.3984375" customWidth="1"/>
    <col min="13557" max="13557" width="7.59765625" customWidth="1"/>
    <col min="13558" max="13558" width="5.3984375" bestFit="1" customWidth="1"/>
    <col min="13559" max="13559" width="7.59765625" customWidth="1"/>
    <col min="13560" max="13560" width="5.3984375" customWidth="1"/>
    <col min="13561" max="13561" width="7.59765625" customWidth="1"/>
    <col min="13562" max="13562" width="5.3984375" bestFit="1" customWidth="1"/>
    <col min="13563" max="13563" width="7.59765625" customWidth="1"/>
    <col min="13564" max="13564" width="5.3984375" customWidth="1"/>
    <col min="13565" max="13565" width="7.59765625" customWidth="1"/>
    <col min="13566" max="13566" width="5.3984375" bestFit="1" customWidth="1"/>
    <col min="13567" max="13567" width="7.59765625" customWidth="1"/>
    <col min="13568" max="13568" width="5.3984375" customWidth="1"/>
    <col min="13569" max="13569" width="7.59765625" customWidth="1"/>
    <col min="13570" max="13570" width="5.3984375" bestFit="1" customWidth="1"/>
    <col min="13571" max="13571" width="7.59765625" customWidth="1"/>
    <col min="13572" max="13572" width="5.3984375" customWidth="1"/>
    <col min="13573" max="13573" width="7.59765625" customWidth="1"/>
    <col min="13574" max="13574" width="5.3984375" bestFit="1" customWidth="1"/>
    <col min="13575" max="13575" width="7.59765625" customWidth="1"/>
    <col min="13576" max="13576" width="5.3984375" customWidth="1"/>
    <col min="13577" max="13577" width="7.59765625" customWidth="1"/>
    <col min="13578" max="13578" width="5.3984375" bestFit="1" customWidth="1"/>
    <col min="13579" max="13579" width="7.59765625" customWidth="1"/>
    <col min="13580" max="13580" width="5.3984375" customWidth="1"/>
    <col min="13581" max="13581" width="7.59765625" customWidth="1"/>
    <col min="13582" max="13582" width="5.3984375" bestFit="1" customWidth="1"/>
    <col min="13583" max="13583" width="7.59765625" customWidth="1"/>
    <col min="13584" max="13584" width="5.3984375" customWidth="1"/>
    <col min="13585" max="13585" width="7.59765625" customWidth="1"/>
    <col min="13586" max="13586" width="5.3984375" bestFit="1" customWidth="1"/>
    <col min="13587" max="13587" width="7.59765625" customWidth="1"/>
    <col min="13588" max="13588" width="5.3984375" customWidth="1"/>
    <col min="13589" max="13589" width="7.59765625" customWidth="1"/>
    <col min="13590" max="13590" width="5.3984375" bestFit="1" customWidth="1"/>
    <col min="13591" max="13591" width="7.59765625" customWidth="1"/>
    <col min="13592" max="13592" width="5.3984375" customWidth="1"/>
    <col min="13593" max="13593" width="7.59765625" customWidth="1"/>
    <col min="13594" max="13594" width="5.3984375" bestFit="1" customWidth="1"/>
    <col min="13595" max="13595" width="7.59765625" customWidth="1"/>
    <col min="13596" max="13596" width="5.3984375" customWidth="1"/>
    <col min="13597" max="13597" width="7.59765625" customWidth="1"/>
    <col min="13598" max="13598" width="5.3984375" bestFit="1" customWidth="1"/>
    <col min="13599" max="13599" width="7.59765625" customWidth="1"/>
    <col min="13600" max="13600" width="5.3984375" customWidth="1"/>
    <col min="13601" max="13601" width="7.59765625" customWidth="1"/>
    <col min="13602" max="13602" width="5.3984375" bestFit="1" customWidth="1"/>
    <col min="13604" max="13605" width="5.3984375" bestFit="1" customWidth="1"/>
    <col min="13606" max="13606" width="2.09765625" bestFit="1" customWidth="1"/>
    <col min="13757" max="13757" width="4.3984375" customWidth="1"/>
    <col min="13758" max="13758" width="30.5" customWidth="1"/>
    <col min="13761" max="13761" width="10.69921875" customWidth="1"/>
    <col min="13762" max="13762" width="5.19921875" customWidth="1"/>
    <col min="13763" max="13763" width="7.59765625" customWidth="1"/>
    <col min="13764" max="13764" width="5.3984375" customWidth="1"/>
    <col min="13765" max="13765" width="7.59765625" customWidth="1"/>
    <col min="13766" max="13766" width="6" bestFit="1" customWidth="1"/>
    <col min="13767" max="13767" width="7.59765625" customWidth="1"/>
    <col min="13768" max="13768" width="5.3984375" customWidth="1"/>
    <col min="13769" max="13769" width="7.59765625" customWidth="1"/>
    <col min="13770" max="13770" width="5.3984375" bestFit="1" customWidth="1"/>
    <col min="13771" max="13771" width="7.59765625" customWidth="1"/>
    <col min="13772" max="13772" width="5.3984375" customWidth="1"/>
    <col min="13773" max="13773" width="7.59765625" customWidth="1"/>
    <col min="13774" max="13774" width="5.3984375" bestFit="1" customWidth="1"/>
    <col min="13775" max="13775" width="7.59765625" customWidth="1"/>
    <col min="13776" max="13776" width="5.3984375" customWidth="1"/>
    <col min="13777" max="13777" width="7.59765625" customWidth="1"/>
    <col min="13778" max="13778" width="5.3984375" bestFit="1" customWidth="1"/>
    <col min="13779" max="13779" width="7.59765625" customWidth="1"/>
    <col min="13780" max="13780" width="5.3984375" customWidth="1"/>
    <col min="13781" max="13781" width="7.59765625" customWidth="1"/>
    <col min="13782" max="13782" width="5.3984375" bestFit="1" customWidth="1"/>
    <col min="13783" max="13783" width="7.59765625" customWidth="1"/>
    <col min="13784" max="13784" width="5.3984375" customWidth="1"/>
    <col min="13785" max="13785" width="7.59765625" customWidth="1"/>
    <col min="13786" max="13786" width="5.3984375" bestFit="1" customWidth="1"/>
    <col min="13787" max="13787" width="7.59765625" customWidth="1"/>
    <col min="13788" max="13788" width="5.3984375" customWidth="1"/>
    <col min="13789" max="13789" width="7.59765625" customWidth="1"/>
    <col min="13790" max="13790" width="5.3984375" bestFit="1" customWidth="1"/>
    <col min="13791" max="13791" width="7.59765625" customWidth="1"/>
    <col min="13792" max="13792" width="5.3984375" customWidth="1"/>
    <col min="13793" max="13793" width="7.59765625" customWidth="1"/>
    <col min="13794" max="13794" width="5.3984375" bestFit="1" customWidth="1"/>
    <col min="13795" max="13795" width="7.59765625" customWidth="1"/>
    <col min="13796" max="13796" width="5.3984375" customWidth="1"/>
    <col min="13797" max="13797" width="7.59765625" customWidth="1"/>
    <col min="13798" max="13798" width="5.3984375" bestFit="1" customWidth="1"/>
    <col min="13799" max="13799" width="7.59765625" customWidth="1"/>
    <col min="13800" max="13800" width="5.3984375" customWidth="1"/>
    <col min="13801" max="13801" width="7.59765625" customWidth="1"/>
    <col min="13802" max="13802" width="5.3984375" bestFit="1" customWidth="1"/>
    <col min="13803" max="13803" width="7.59765625" customWidth="1"/>
    <col min="13804" max="13804" width="5.3984375" customWidth="1"/>
    <col min="13805" max="13805" width="7.59765625" customWidth="1"/>
    <col min="13806" max="13806" width="5.3984375" bestFit="1" customWidth="1"/>
    <col min="13807" max="13807" width="7.59765625" customWidth="1"/>
    <col min="13808" max="13808" width="5.3984375" customWidth="1"/>
    <col min="13809" max="13809" width="7.59765625" customWidth="1"/>
    <col min="13810" max="13810" width="5.3984375" bestFit="1" customWidth="1"/>
    <col min="13811" max="13811" width="7.59765625" customWidth="1"/>
    <col min="13812" max="13812" width="5.3984375" customWidth="1"/>
    <col min="13813" max="13813" width="7.59765625" customWidth="1"/>
    <col min="13814" max="13814" width="5.3984375" bestFit="1" customWidth="1"/>
    <col min="13815" max="13815" width="7.59765625" customWidth="1"/>
    <col min="13816" max="13816" width="5.3984375" customWidth="1"/>
    <col min="13817" max="13817" width="7.59765625" customWidth="1"/>
    <col min="13818" max="13818" width="5.3984375" bestFit="1" customWidth="1"/>
    <col min="13819" max="13819" width="7.59765625" customWidth="1"/>
    <col min="13820" max="13820" width="5.3984375" customWidth="1"/>
    <col min="13821" max="13821" width="7.59765625" customWidth="1"/>
    <col min="13822" max="13822" width="5.3984375" bestFit="1" customWidth="1"/>
    <col min="13823" max="13823" width="7.59765625" customWidth="1"/>
    <col min="13824" max="13824" width="5.3984375" customWidth="1"/>
    <col min="13825" max="13825" width="7.59765625" customWidth="1"/>
    <col min="13826" max="13826" width="5.3984375" bestFit="1" customWidth="1"/>
    <col min="13827" max="13827" width="7.59765625" customWidth="1"/>
    <col min="13828" max="13828" width="5.3984375" customWidth="1"/>
    <col min="13829" max="13829" width="7.59765625" customWidth="1"/>
    <col min="13830" max="13830" width="5.3984375" bestFit="1" customWidth="1"/>
    <col min="13831" max="13831" width="7.59765625" customWidth="1"/>
    <col min="13832" max="13832" width="5.3984375" customWidth="1"/>
    <col min="13833" max="13833" width="7.59765625" customWidth="1"/>
    <col min="13834" max="13834" width="5.3984375" bestFit="1" customWidth="1"/>
    <col min="13835" max="13835" width="7.59765625" customWidth="1"/>
    <col min="13836" max="13836" width="5.3984375" customWidth="1"/>
    <col min="13837" max="13837" width="7.59765625" customWidth="1"/>
    <col min="13838" max="13838" width="5.3984375" bestFit="1" customWidth="1"/>
    <col min="13839" max="13839" width="7.59765625" customWidth="1"/>
    <col min="13840" max="13840" width="5.3984375" customWidth="1"/>
    <col min="13841" max="13841" width="7.59765625" customWidth="1"/>
    <col min="13842" max="13842" width="5.3984375" bestFit="1" customWidth="1"/>
    <col min="13843" max="13843" width="7.59765625" customWidth="1"/>
    <col min="13844" max="13844" width="5.3984375" customWidth="1"/>
    <col min="13845" max="13845" width="7.59765625" customWidth="1"/>
    <col min="13846" max="13846" width="5.3984375" bestFit="1" customWidth="1"/>
    <col min="13847" max="13847" width="7.59765625" customWidth="1"/>
    <col min="13848" max="13848" width="5.3984375" customWidth="1"/>
    <col min="13849" max="13849" width="7.59765625" customWidth="1"/>
    <col min="13850" max="13850" width="5.3984375" bestFit="1" customWidth="1"/>
    <col min="13851" max="13851" width="7.59765625" customWidth="1"/>
    <col min="13852" max="13852" width="5.3984375" customWidth="1"/>
    <col min="13853" max="13853" width="7.59765625" customWidth="1"/>
    <col min="13854" max="13854" width="5.3984375" bestFit="1" customWidth="1"/>
    <col min="13855" max="13855" width="7.59765625" customWidth="1"/>
    <col min="13856" max="13856" width="5.3984375" customWidth="1"/>
    <col min="13857" max="13857" width="7.59765625" customWidth="1"/>
    <col min="13858" max="13858" width="5.3984375" bestFit="1" customWidth="1"/>
    <col min="13860" max="13861" width="5.3984375" bestFit="1" customWidth="1"/>
    <col min="13862" max="13862" width="2.09765625" bestFit="1" customWidth="1"/>
    <col min="14013" max="14013" width="4.3984375" customWidth="1"/>
    <col min="14014" max="14014" width="30.5" customWidth="1"/>
    <col min="14017" max="14017" width="10.69921875" customWidth="1"/>
    <col min="14018" max="14018" width="5.19921875" customWidth="1"/>
    <col min="14019" max="14019" width="7.59765625" customWidth="1"/>
    <col min="14020" max="14020" width="5.3984375" customWidth="1"/>
    <col min="14021" max="14021" width="7.59765625" customWidth="1"/>
    <col min="14022" max="14022" width="6" bestFit="1" customWidth="1"/>
    <col min="14023" max="14023" width="7.59765625" customWidth="1"/>
    <col min="14024" max="14024" width="5.3984375" customWidth="1"/>
    <col min="14025" max="14025" width="7.59765625" customWidth="1"/>
    <col min="14026" max="14026" width="5.3984375" bestFit="1" customWidth="1"/>
    <col min="14027" max="14027" width="7.59765625" customWidth="1"/>
    <col min="14028" max="14028" width="5.3984375" customWidth="1"/>
    <col min="14029" max="14029" width="7.59765625" customWidth="1"/>
    <col min="14030" max="14030" width="5.3984375" bestFit="1" customWidth="1"/>
    <col min="14031" max="14031" width="7.59765625" customWidth="1"/>
    <col min="14032" max="14032" width="5.3984375" customWidth="1"/>
    <col min="14033" max="14033" width="7.59765625" customWidth="1"/>
    <col min="14034" max="14034" width="5.3984375" bestFit="1" customWidth="1"/>
    <col min="14035" max="14035" width="7.59765625" customWidth="1"/>
    <col min="14036" max="14036" width="5.3984375" customWidth="1"/>
    <col min="14037" max="14037" width="7.59765625" customWidth="1"/>
    <col min="14038" max="14038" width="5.3984375" bestFit="1" customWidth="1"/>
    <col min="14039" max="14039" width="7.59765625" customWidth="1"/>
    <col min="14040" max="14040" width="5.3984375" customWidth="1"/>
    <col min="14041" max="14041" width="7.59765625" customWidth="1"/>
    <col min="14042" max="14042" width="5.3984375" bestFit="1" customWidth="1"/>
    <col min="14043" max="14043" width="7.59765625" customWidth="1"/>
    <col min="14044" max="14044" width="5.3984375" customWidth="1"/>
    <col min="14045" max="14045" width="7.59765625" customWidth="1"/>
    <col min="14046" max="14046" width="5.3984375" bestFit="1" customWidth="1"/>
    <col min="14047" max="14047" width="7.59765625" customWidth="1"/>
    <col min="14048" max="14048" width="5.3984375" customWidth="1"/>
    <col min="14049" max="14049" width="7.59765625" customWidth="1"/>
    <col min="14050" max="14050" width="5.3984375" bestFit="1" customWidth="1"/>
    <col min="14051" max="14051" width="7.59765625" customWidth="1"/>
    <col min="14052" max="14052" width="5.3984375" customWidth="1"/>
    <col min="14053" max="14053" width="7.59765625" customWidth="1"/>
    <col min="14054" max="14054" width="5.3984375" bestFit="1" customWidth="1"/>
    <col min="14055" max="14055" width="7.59765625" customWidth="1"/>
    <col min="14056" max="14056" width="5.3984375" customWidth="1"/>
    <col min="14057" max="14057" width="7.59765625" customWidth="1"/>
    <col min="14058" max="14058" width="5.3984375" bestFit="1" customWidth="1"/>
    <col min="14059" max="14059" width="7.59765625" customWidth="1"/>
    <col min="14060" max="14060" width="5.3984375" customWidth="1"/>
    <col min="14061" max="14061" width="7.59765625" customWidth="1"/>
    <col min="14062" max="14062" width="5.3984375" bestFit="1" customWidth="1"/>
    <col min="14063" max="14063" width="7.59765625" customWidth="1"/>
    <col min="14064" max="14064" width="5.3984375" customWidth="1"/>
    <col min="14065" max="14065" width="7.59765625" customWidth="1"/>
    <col min="14066" max="14066" width="5.3984375" bestFit="1" customWidth="1"/>
    <col min="14067" max="14067" width="7.59765625" customWidth="1"/>
    <col min="14068" max="14068" width="5.3984375" customWidth="1"/>
    <col min="14069" max="14069" width="7.59765625" customWidth="1"/>
    <col min="14070" max="14070" width="5.3984375" bestFit="1" customWidth="1"/>
    <col min="14071" max="14071" width="7.59765625" customWidth="1"/>
    <col min="14072" max="14072" width="5.3984375" customWidth="1"/>
    <col min="14073" max="14073" width="7.59765625" customWidth="1"/>
    <col min="14074" max="14074" width="5.3984375" bestFit="1" customWidth="1"/>
    <col min="14075" max="14075" width="7.59765625" customWidth="1"/>
    <col min="14076" max="14076" width="5.3984375" customWidth="1"/>
    <col min="14077" max="14077" width="7.59765625" customWidth="1"/>
    <col min="14078" max="14078" width="5.3984375" bestFit="1" customWidth="1"/>
    <col min="14079" max="14079" width="7.59765625" customWidth="1"/>
    <col min="14080" max="14080" width="5.3984375" customWidth="1"/>
    <col min="14081" max="14081" width="7.59765625" customWidth="1"/>
    <col min="14082" max="14082" width="5.3984375" bestFit="1" customWidth="1"/>
    <col min="14083" max="14083" width="7.59765625" customWidth="1"/>
    <col min="14084" max="14084" width="5.3984375" customWidth="1"/>
    <col min="14085" max="14085" width="7.59765625" customWidth="1"/>
    <col min="14086" max="14086" width="5.3984375" bestFit="1" customWidth="1"/>
    <col min="14087" max="14087" width="7.59765625" customWidth="1"/>
    <col min="14088" max="14088" width="5.3984375" customWidth="1"/>
    <col min="14089" max="14089" width="7.59765625" customWidth="1"/>
    <col min="14090" max="14090" width="5.3984375" bestFit="1" customWidth="1"/>
    <col min="14091" max="14091" width="7.59765625" customWidth="1"/>
    <col min="14092" max="14092" width="5.3984375" customWidth="1"/>
    <col min="14093" max="14093" width="7.59765625" customWidth="1"/>
    <col min="14094" max="14094" width="5.3984375" bestFit="1" customWidth="1"/>
    <col min="14095" max="14095" width="7.59765625" customWidth="1"/>
    <col min="14096" max="14096" width="5.3984375" customWidth="1"/>
    <col min="14097" max="14097" width="7.59765625" customWidth="1"/>
    <col min="14098" max="14098" width="5.3984375" bestFit="1" customWidth="1"/>
    <col min="14099" max="14099" width="7.59765625" customWidth="1"/>
    <col min="14100" max="14100" width="5.3984375" customWidth="1"/>
    <col min="14101" max="14101" width="7.59765625" customWidth="1"/>
    <col min="14102" max="14102" width="5.3984375" bestFit="1" customWidth="1"/>
    <col min="14103" max="14103" width="7.59765625" customWidth="1"/>
    <col min="14104" max="14104" width="5.3984375" customWidth="1"/>
    <col min="14105" max="14105" width="7.59765625" customWidth="1"/>
    <col min="14106" max="14106" width="5.3984375" bestFit="1" customWidth="1"/>
    <col min="14107" max="14107" width="7.59765625" customWidth="1"/>
    <col min="14108" max="14108" width="5.3984375" customWidth="1"/>
    <col min="14109" max="14109" width="7.59765625" customWidth="1"/>
    <col min="14110" max="14110" width="5.3984375" bestFit="1" customWidth="1"/>
    <col min="14111" max="14111" width="7.59765625" customWidth="1"/>
    <col min="14112" max="14112" width="5.3984375" customWidth="1"/>
    <col min="14113" max="14113" width="7.59765625" customWidth="1"/>
    <col min="14114" max="14114" width="5.3984375" bestFit="1" customWidth="1"/>
    <col min="14116" max="14117" width="5.3984375" bestFit="1" customWidth="1"/>
    <col min="14118" max="14118" width="2.09765625" bestFit="1" customWidth="1"/>
    <col min="14269" max="14269" width="4.3984375" customWidth="1"/>
    <col min="14270" max="14270" width="30.5" customWidth="1"/>
    <col min="14273" max="14273" width="10.69921875" customWidth="1"/>
    <col min="14274" max="14274" width="5.19921875" customWidth="1"/>
    <col min="14275" max="14275" width="7.59765625" customWidth="1"/>
    <col min="14276" max="14276" width="5.3984375" customWidth="1"/>
    <col min="14277" max="14277" width="7.59765625" customWidth="1"/>
    <col min="14278" max="14278" width="6" bestFit="1" customWidth="1"/>
    <col min="14279" max="14279" width="7.59765625" customWidth="1"/>
    <col min="14280" max="14280" width="5.3984375" customWidth="1"/>
    <col min="14281" max="14281" width="7.59765625" customWidth="1"/>
    <col min="14282" max="14282" width="5.3984375" bestFit="1" customWidth="1"/>
    <col min="14283" max="14283" width="7.59765625" customWidth="1"/>
    <col min="14284" max="14284" width="5.3984375" customWidth="1"/>
    <col min="14285" max="14285" width="7.59765625" customWidth="1"/>
    <col min="14286" max="14286" width="5.3984375" bestFit="1" customWidth="1"/>
    <col min="14287" max="14287" width="7.59765625" customWidth="1"/>
    <col min="14288" max="14288" width="5.3984375" customWidth="1"/>
    <col min="14289" max="14289" width="7.59765625" customWidth="1"/>
    <col min="14290" max="14290" width="5.3984375" bestFit="1" customWidth="1"/>
    <col min="14291" max="14291" width="7.59765625" customWidth="1"/>
    <col min="14292" max="14292" width="5.3984375" customWidth="1"/>
    <col min="14293" max="14293" width="7.59765625" customWidth="1"/>
    <col min="14294" max="14294" width="5.3984375" bestFit="1" customWidth="1"/>
    <col min="14295" max="14295" width="7.59765625" customWidth="1"/>
    <col min="14296" max="14296" width="5.3984375" customWidth="1"/>
    <col min="14297" max="14297" width="7.59765625" customWidth="1"/>
    <col min="14298" max="14298" width="5.3984375" bestFit="1" customWidth="1"/>
    <col min="14299" max="14299" width="7.59765625" customWidth="1"/>
    <col min="14300" max="14300" width="5.3984375" customWidth="1"/>
    <col min="14301" max="14301" width="7.59765625" customWidth="1"/>
    <col min="14302" max="14302" width="5.3984375" bestFit="1" customWidth="1"/>
    <col min="14303" max="14303" width="7.59765625" customWidth="1"/>
    <col min="14304" max="14304" width="5.3984375" customWidth="1"/>
    <col min="14305" max="14305" width="7.59765625" customWidth="1"/>
    <col min="14306" max="14306" width="5.3984375" bestFit="1" customWidth="1"/>
    <col min="14307" max="14307" width="7.59765625" customWidth="1"/>
    <col min="14308" max="14308" width="5.3984375" customWidth="1"/>
    <col min="14309" max="14309" width="7.59765625" customWidth="1"/>
    <col min="14310" max="14310" width="5.3984375" bestFit="1" customWidth="1"/>
    <col min="14311" max="14311" width="7.59765625" customWidth="1"/>
    <col min="14312" max="14312" width="5.3984375" customWidth="1"/>
    <col min="14313" max="14313" width="7.59765625" customWidth="1"/>
    <col min="14314" max="14314" width="5.3984375" bestFit="1" customWidth="1"/>
    <col min="14315" max="14315" width="7.59765625" customWidth="1"/>
    <col min="14316" max="14316" width="5.3984375" customWidth="1"/>
    <col min="14317" max="14317" width="7.59765625" customWidth="1"/>
    <col min="14318" max="14318" width="5.3984375" bestFit="1" customWidth="1"/>
    <col min="14319" max="14319" width="7.59765625" customWidth="1"/>
    <col min="14320" max="14320" width="5.3984375" customWidth="1"/>
    <col min="14321" max="14321" width="7.59765625" customWidth="1"/>
    <col min="14322" max="14322" width="5.3984375" bestFit="1" customWidth="1"/>
    <col min="14323" max="14323" width="7.59765625" customWidth="1"/>
    <col min="14324" max="14324" width="5.3984375" customWidth="1"/>
    <col min="14325" max="14325" width="7.59765625" customWidth="1"/>
    <col min="14326" max="14326" width="5.3984375" bestFit="1" customWidth="1"/>
    <col min="14327" max="14327" width="7.59765625" customWidth="1"/>
    <col min="14328" max="14328" width="5.3984375" customWidth="1"/>
    <col min="14329" max="14329" width="7.59765625" customWidth="1"/>
    <col min="14330" max="14330" width="5.3984375" bestFit="1" customWidth="1"/>
    <col min="14331" max="14331" width="7.59765625" customWidth="1"/>
    <col min="14332" max="14332" width="5.3984375" customWidth="1"/>
    <col min="14333" max="14333" width="7.59765625" customWidth="1"/>
    <col min="14334" max="14334" width="5.3984375" bestFit="1" customWidth="1"/>
    <col min="14335" max="14335" width="7.59765625" customWidth="1"/>
    <col min="14336" max="14336" width="5.3984375" customWidth="1"/>
    <col min="14337" max="14337" width="7.59765625" customWidth="1"/>
    <col min="14338" max="14338" width="5.3984375" bestFit="1" customWidth="1"/>
    <col min="14339" max="14339" width="7.59765625" customWidth="1"/>
    <col min="14340" max="14340" width="5.3984375" customWidth="1"/>
    <col min="14341" max="14341" width="7.59765625" customWidth="1"/>
    <col min="14342" max="14342" width="5.3984375" bestFit="1" customWidth="1"/>
    <col min="14343" max="14343" width="7.59765625" customWidth="1"/>
    <col min="14344" max="14344" width="5.3984375" customWidth="1"/>
    <col min="14345" max="14345" width="7.59765625" customWidth="1"/>
    <col min="14346" max="14346" width="5.3984375" bestFit="1" customWidth="1"/>
    <col min="14347" max="14347" width="7.59765625" customWidth="1"/>
    <col min="14348" max="14348" width="5.3984375" customWidth="1"/>
    <col min="14349" max="14349" width="7.59765625" customWidth="1"/>
    <col min="14350" max="14350" width="5.3984375" bestFit="1" customWidth="1"/>
    <col min="14351" max="14351" width="7.59765625" customWidth="1"/>
    <col min="14352" max="14352" width="5.3984375" customWidth="1"/>
    <col min="14353" max="14353" width="7.59765625" customWidth="1"/>
    <col min="14354" max="14354" width="5.3984375" bestFit="1" customWidth="1"/>
    <col min="14355" max="14355" width="7.59765625" customWidth="1"/>
    <col min="14356" max="14356" width="5.3984375" customWidth="1"/>
    <col min="14357" max="14357" width="7.59765625" customWidth="1"/>
    <col min="14358" max="14358" width="5.3984375" bestFit="1" customWidth="1"/>
    <col min="14359" max="14359" width="7.59765625" customWidth="1"/>
    <col min="14360" max="14360" width="5.3984375" customWidth="1"/>
    <col min="14361" max="14361" width="7.59765625" customWidth="1"/>
    <col min="14362" max="14362" width="5.3984375" bestFit="1" customWidth="1"/>
    <col min="14363" max="14363" width="7.59765625" customWidth="1"/>
    <col min="14364" max="14364" width="5.3984375" customWidth="1"/>
    <col min="14365" max="14365" width="7.59765625" customWidth="1"/>
    <col min="14366" max="14366" width="5.3984375" bestFit="1" customWidth="1"/>
    <col min="14367" max="14367" width="7.59765625" customWidth="1"/>
    <col min="14368" max="14368" width="5.3984375" customWidth="1"/>
    <col min="14369" max="14369" width="7.59765625" customWidth="1"/>
    <col min="14370" max="14370" width="5.3984375" bestFit="1" customWidth="1"/>
    <col min="14372" max="14373" width="5.3984375" bestFit="1" customWidth="1"/>
    <col min="14374" max="14374" width="2.09765625" bestFit="1" customWidth="1"/>
    <col min="14525" max="14525" width="4.3984375" customWidth="1"/>
    <col min="14526" max="14526" width="30.5" customWidth="1"/>
    <col min="14529" max="14529" width="10.69921875" customWidth="1"/>
    <col min="14530" max="14530" width="5.19921875" customWidth="1"/>
    <col min="14531" max="14531" width="7.59765625" customWidth="1"/>
    <col min="14532" max="14532" width="5.3984375" customWidth="1"/>
    <col min="14533" max="14533" width="7.59765625" customWidth="1"/>
    <col min="14534" max="14534" width="6" bestFit="1" customWidth="1"/>
    <col min="14535" max="14535" width="7.59765625" customWidth="1"/>
    <col min="14536" max="14536" width="5.3984375" customWidth="1"/>
    <col min="14537" max="14537" width="7.59765625" customWidth="1"/>
    <col min="14538" max="14538" width="5.3984375" bestFit="1" customWidth="1"/>
    <col min="14539" max="14539" width="7.59765625" customWidth="1"/>
    <col min="14540" max="14540" width="5.3984375" customWidth="1"/>
    <col min="14541" max="14541" width="7.59765625" customWidth="1"/>
    <col min="14542" max="14542" width="5.3984375" bestFit="1" customWidth="1"/>
    <col min="14543" max="14543" width="7.59765625" customWidth="1"/>
    <col min="14544" max="14544" width="5.3984375" customWidth="1"/>
    <col min="14545" max="14545" width="7.59765625" customWidth="1"/>
    <col min="14546" max="14546" width="5.3984375" bestFit="1" customWidth="1"/>
    <col min="14547" max="14547" width="7.59765625" customWidth="1"/>
    <col min="14548" max="14548" width="5.3984375" customWidth="1"/>
    <col min="14549" max="14549" width="7.59765625" customWidth="1"/>
    <col min="14550" max="14550" width="5.3984375" bestFit="1" customWidth="1"/>
    <col min="14551" max="14551" width="7.59765625" customWidth="1"/>
    <col min="14552" max="14552" width="5.3984375" customWidth="1"/>
    <col min="14553" max="14553" width="7.59765625" customWidth="1"/>
    <col min="14554" max="14554" width="5.3984375" bestFit="1" customWidth="1"/>
    <col min="14555" max="14555" width="7.59765625" customWidth="1"/>
    <col min="14556" max="14556" width="5.3984375" customWidth="1"/>
    <col min="14557" max="14557" width="7.59765625" customWidth="1"/>
    <col min="14558" max="14558" width="5.3984375" bestFit="1" customWidth="1"/>
    <col min="14559" max="14559" width="7.59765625" customWidth="1"/>
    <col min="14560" max="14560" width="5.3984375" customWidth="1"/>
    <col min="14561" max="14561" width="7.59765625" customWidth="1"/>
    <col min="14562" max="14562" width="5.3984375" bestFit="1" customWidth="1"/>
    <col min="14563" max="14563" width="7.59765625" customWidth="1"/>
    <col min="14564" max="14564" width="5.3984375" customWidth="1"/>
    <col min="14565" max="14565" width="7.59765625" customWidth="1"/>
    <col min="14566" max="14566" width="5.3984375" bestFit="1" customWidth="1"/>
    <col min="14567" max="14567" width="7.59765625" customWidth="1"/>
    <col min="14568" max="14568" width="5.3984375" customWidth="1"/>
    <col min="14569" max="14569" width="7.59765625" customWidth="1"/>
    <col min="14570" max="14570" width="5.3984375" bestFit="1" customWidth="1"/>
    <col min="14571" max="14571" width="7.59765625" customWidth="1"/>
    <col min="14572" max="14572" width="5.3984375" customWidth="1"/>
    <col min="14573" max="14573" width="7.59765625" customWidth="1"/>
    <col min="14574" max="14574" width="5.3984375" bestFit="1" customWidth="1"/>
    <col min="14575" max="14575" width="7.59765625" customWidth="1"/>
    <col min="14576" max="14576" width="5.3984375" customWidth="1"/>
    <col min="14577" max="14577" width="7.59765625" customWidth="1"/>
    <col min="14578" max="14578" width="5.3984375" bestFit="1" customWidth="1"/>
    <col min="14579" max="14579" width="7.59765625" customWidth="1"/>
    <col min="14580" max="14580" width="5.3984375" customWidth="1"/>
    <col min="14581" max="14581" width="7.59765625" customWidth="1"/>
    <col min="14582" max="14582" width="5.3984375" bestFit="1" customWidth="1"/>
    <col min="14583" max="14583" width="7.59765625" customWidth="1"/>
    <col min="14584" max="14584" width="5.3984375" customWidth="1"/>
    <col min="14585" max="14585" width="7.59765625" customWidth="1"/>
    <col min="14586" max="14586" width="5.3984375" bestFit="1" customWidth="1"/>
    <col min="14587" max="14587" width="7.59765625" customWidth="1"/>
    <col min="14588" max="14588" width="5.3984375" customWidth="1"/>
    <col min="14589" max="14589" width="7.59765625" customWidth="1"/>
    <col min="14590" max="14590" width="5.3984375" bestFit="1" customWidth="1"/>
    <col min="14591" max="14591" width="7.59765625" customWidth="1"/>
    <col min="14592" max="14592" width="5.3984375" customWidth="1"/>
    <col min="14593" max="14593" width="7.59765625" customWidth="1"/>
    <col min="14594" max="14594" width="5.3984375" bestFit="1" customWidth="1"/>
    <col min="14595" max="14595" width="7.59765625" customWidth="1"/>
    <col min="14596" max="14596" width="5.3984375" customWidth="1"/>
    <col min="14597" max="14597" width="7.59765625" customWidth="1"/>
    <col min="14598" max="14598" width="5.3984375" bestFit="1" customWidth="1"/>
    <col min="14599" max="14599" width="7.59765625" customWidth="1"/>
    <col min="14600" max="14600" width="5.3984375" customWidth="1"/>
    <col min="14601" max="14601" width="7.59765625" customWidth="1"/>
    <col min="14602" max="14602" width="5.3984375" bestFit="1" customWidth="1"/>
    <col min="14603" max="14603" width="7.59765625" customWidth="1"/>
    <col min="14604" max="14604" width="5.3984375" customWidth="1"/>
    <col min="14605" max="14605" width="7.59765625" customWidth="1"/>
    <col min="14606" max="14606" width="5.3984375" bestFit="1" customWidth="1"/>
    <col min="14607" max="14607" width="7.59765625" customWidth="1"/>
    <col min="14608" max="14608" width="5.3984375" customWidth="1"/>
    <col min="14609" max="14609" width="7.59765625" customWidth="1"/>
    <col min="14610" max="14610" width="5.3984375" bestFit="1" customWidth="1"/>
    <col min="14611" max="14611" width="7.59765625" customWidth="1"/>
    <col min="14612" max="14612" width="5.3984375" customWidth="1"/>
    <col min="14613" max="14613" width="7.59765625" customWidth="1"/>
    <col min="14614" max="14614" width="5.3984375" bestFit="1" customWidth="1"/>
    <col min="14615" max="14615" width="7.59765625" customWidth="1"/>
    <col min="14616" max="14616" width="5.3984375" customWidth="1"/>
    <col min="14617" max="14617" width="7.59765625" customWidth="1"/>
    <col min="14618" max="14618" width="5.3984375" bestFit="1" customWidth="1"/>
    <col min="14619" max="14619" width="7.59765625" customWidth="1"/>
    <col min="14620" max="14620" width="5.3984375" customWidth="1"/>
    <col min="14621" max="14621" width="7.59765625" customWidth="1"/>
    <col min="14622" max="14622" width="5.3984375" bestFit="1" customWidth="1"/>
    <col min="14623" max="14623" width="7.59765625" customWidth="1"/>
    <col min="14624" max="14624" width="5.3984375" customWidth="1"/>
    <col min="14625" max="14625" width="7.59765625" customWidth="1"/>
    <col min="14626" max="14626" width="5.3984375" bestFit="1" customWidth="1"/>
    <col min="14628" max="14629" width="5.3984375" bestFit="1" customWidth="1"/>
    <col min="14630" max="14630" width="2.09765625" bestFit="1" customWidth="1"/>
    <col min="14781" max="14781" width="4.3984375" customWidth="1"/>
    <col min="14782" max="14782" width="30.5" customWidth="1"/>
    <col min="14785" max="14785" width="10.69921875" customWidth="1"/>
    <col min="14786" max="14786" width="5.19921875" customWidth="1"/>
    <col min="14787" max="14787" width="7.59765625" customWidth="1"/>
    <col min="14788" max="14788" width="5.3984375" customWidth="1"/>
    <col min="14789" max="14789" width="7.59765625" customWidth="1"/>
    <col min="14790" max="14790" width="6" bestFit="1" customWidth="1"/>
    <col min="14791" max="14791" width="7.59765625" customWidth="1"/>
    <col min="14792" max="14792" width="5.3984375" customWidth="1"/>
    <col min="14793" max="14793" width="7.59765625" customWidth="1"/>
    <col min="14794" max="14794" width="5.3984375" bestFit="1" customWidth="1"/>
    <col min="14795" max="14795" width="7.59765625" customWidth="1"/>
    <col min="14796" max="14796" width="5.3984375" customWidth="1"/>
    <col min="14797" max="14797" width="7.59765625" customWidth="1"/>
    <col min="14798" max="14798" width="5.3984375" bestFit="1" customWidth="1"/>
    <col min="14799" max="14799" width="7.59765625" customWidth="1"/>
    <col min="14800" max="14800" width="5.3984375" customWidth="1"/>
    <col min="14801" max="14801" width="7.59765625" customWidth="1"/>
    <col min="14802" max="14802" width="5.3984375" bestFit="1" customWidth="1"/>
    <col min="14803" max="14803" width="7.59765625" customWidth="1"/>
    <col min="14804" max="14804" width="5.3984375" customWidth="1"/>
    <col min="14805" max="14805" width="7.59765625" customWidth="1"/>
    <col min="14806" max="14806" width="5.3984375" bestFit="1" customWidth="1"/>
    <col min="14807" max="14807" width="7.59765625" customWidth="1"/>
    <col min="14808" max="14808" width="5.3984375" customWidth="1"/>
    <col min="14809" max="14809" width="7.59765625" customWidth="1"/>
    <col min="14810" max="14810" width="5.3984375" bestFit="1" customWidth="1"/>
    <col min="14811" max="14811" width="7.59765625" customWidth="1"/>
    <col min="14812" max="14812" width="5.3984375" customWidth="1"/>
    <col min="14813" max="14813" width="7.59765625" customWidth="1"/>
    <col min="14814" max="14814" width="5.3984375" bestFit="1" customWidth="1"/>
    <col min="14815" max="14815" width="7.59765625" customWidth="1"/>
    <col min="14816" max="14816" width="5.3984375" customWidth="1"/>
    <col min="14817" max="14817" width="7.59765625" customWidth="1"/>
    <col min="14818" max="14818" width="5.3984375" bestFit="1" customWidth="1"/>
    <col min="14819" max="14819" width="7.59765625" customWidth="1"/>
    <col min="14820" max="14820" width="5.3984375" customWidth="1"/>
    <col min="14821" max="14821" width="7.59765625" customWidth="1"/>
    <col min="14822" max="14822" width="5.3984375" bestFit="1" customWidth="1"/>
    <col min="14823" max="14823" width="7.59765625" customWidth="1"/>
    <col min="14824" max="14824" width="5.3984375" customWidth="1"/>
    <col min="14825" max="14825" width="7.59765625" customWidth="1"/>
    <col min="14826" max="14826" width="5.3984375" bestFit="1" customWidth="1"/>
    <col min="14827" max="14827" width="7.59765625" customWidth="1"/>
    <col min="14828" max="14828" width="5.3984375" customWidth="1"/>
    <col min="14829" max="14829" width="7.59765625" customWidth="1"/>
    <col min="14830" max="14830" width="5.3984375" bestFit="1" customWidth="1"/>
    <col min="14831" max="14831" width="7.59765625" customWidth="1"/>
    <col min="14832" max="14832" width="5.3984375" customWidth="1"/>
    <col min="14833" max="14833" width="7.59765625" customWidth="1"/>
    <col min="14834" max="14834" width="5.3984375" bestFit="1" customWidth="1"/>
    <col min="14835" max="14835" width="7.59765625" customWidth="1"/>
    <col min="14836" max="14836" width="5.3984375" customWidth="1"/>
    <col min="14837" max="14837" width="7.59765625" customWidth="1"/>
    <col min="14838" max="14838" width="5.3984375" bestFit="1" customWidth="1"/>
    <col min="14839" max="14839" width="7.59765625" customWidth="1"/>
    <col min="14840" max="14840" width="5.3984375" customWidth="1"/>
    <col min="14841" max="14841" width="7.59765625" customWidth="1"/>
    <col min="14842" max="14842" width="5.3984375" bestFit="1" customWidth="1"/>
    <col min="14843" max="14843" width="7.59765625" customWidth="1"/>
    <col min="14844" max="14844" width="5.3984375" customWidth="1"/>
    <col min="14845" max="14845" width="7.59765625" customWidth="1"/>
    <col min="14846" max="14846" width="5.3984375" bestFit="1" customWidth="1"/>
    <col min="14847" max="14847" width="7.59765625" customWidth="1"/>
    <col min="14848" max="14848" width="5.3984375" customWidth="1"/>
    <col min="14849" max="14849" width="7.59765625" customWidth="1"/>
    <col min="14850" max="14850" width="5.3984375" bestFit="1" customWidth="1"/>
    <col min="14851" max="14851" width="7.59765625" customWidth="1"/>
    <col min="14852" max="14852" width="5.3984375" customWidth="1"/>
    <col min="14853" max="14853" width="7.59765625" customWidth="1"/>
    <col min="14854" max="14854" width="5.3984375" bestFit="1" customWidth="1"/>
    <col min="14855" max="14855" width="7.59765625" customWidth="1"/>
    <col min="14856" max="14856" width="5.3984375" customWidth="1"/>
    <col min="14857" max="14857" width="7.59765625" customWidth="1"/>
    <col min="14858" max="14858" width="5.3984375" bestFit="1" customWidth="1"/>
    <col min="14859" max="14859" width="7.59765625" customWidth="1"/>
    <col min="14860" max="14860" width="5.3984375" customWidth="1"/>
    <col min="14861" max="14861" width="7.59765625" customWidth="1"/>
    <col min="14862" max="14862" width="5.3984375" bestFit="1" customWidth="1"/>
    <col min="14863" max="14863" width="7.59765625" customWidth="1"/>
    <col min="14864" max="14864" width="5.3984375" customWidth="1"/>
    <col min="14865" max="14865" width="7.59765625" customWidth="1"/>
    <col min="14866" max="14866" width="5.3984375" bestFit="1" customWidth="1"/>
    <col min="14867" max="14867" width="7.59765625" customWidth="1"/>
    <col min="14868" max="14868" width="5.3984375" customWidth="1"/>
    <col min="14869" max="14869" width="7.59765625" customWidth="1"/>
    <col min="14870" max="14870" width="5.3984375" bestFit="1" customWidth="1"/>
    <col min="14871" max="14871" width="7.59765625" customWidth="1"/>
    <col min="14872" max="14872" width="5.3984375" customWidth="1"/>
    <col min="14873" max="14873" width="7.59765625" customWidth="1"/>
    <col min="14874" max="14874" width="5.3984375" bestFit="1" customWidth="1"/>
    <col min="14875" max="14875" width="7.59765625" customWidth="1"/>
    <col min="14876" max="14876" width="5.3984375" customWidth="1"/>
    <col min="14877" max="14877" width="7.59765625" customWidth="1"/>
    <col min="14878" max="14878" width="5.3984375" bestFit="1" customWidth="1"/>
    <col min="14879" max="14879" width="7.59765625" customWidth="1"/>
    <col min="14880" max="14880" width="5.3984375" customWidth="1"/>
    <col min="14881" max="14881" width="7.59765625" customWidth="1"/>
    <col min="14882" max="14882" width="5.3984375" bestFit="1" customWidth="1"/>
    <col min="14884" max="14885" width="5.3984375" bestFit="1" customWidth="1"/>
    <col min="14886" max="14886" width="2.09765625" bestFit="1" customWidth="1"/>
    <col min="15037" max="15037" width="4.3984375" customWidth="1"/>
    <col min="15038" max="15038" width="30.5" customWidth="1"/>
    <col min="15041" max="15041" width="10.69921875" customWidth="1"/>
    <col min="15042" max="15042" width="5.19921875" customWidth="1"/>
    <col min="15043" max="15043" width="7.59765625" customWidth="1"/>
    <col min="15044" max="15044" width="5.3984375" customWidth="1"/>
    <col min="15045" max="15045" width="7.59765625" customWidth="1"/>
    <col min="15046" max="15046" width="6" bestFit="1" customWidth="1"/>
    <col min="15047" max="15047" width="7.59765625" customWidth="1"/>
    <col min="15048" max="15048" width="5.3984375" customWidth="1"/>
    <col min="15049" max="15049" width="7.59765625" customWidth="1"/>
    <col min="15050" max="15050" width="5.3984375" bestFit="1" customWidth="1"/>
    <col min="15051" max="15051" width="7.59765625" customWidth="1"/>
    <col min="15052" max="15052" width="5.3984375" customWidth="1"/>
    <col min="15053" max="15053" width="7.59765625" customWidth="1"/>
    <col min="15054" max="15054" width="5.3984375" bestFit="1" customWidth="1"/>
    <col min="15055" max="15055" width="7.59765625" customWidth="1"/>
    <col min="15056" max="15056" width="5.3984375" customWidth="1"/>
    <col min="15057" max="15057" width="7.59765625" customWidth="1"/>
    <col min="15058" max="15058" width="5.3984375" bestFit="1" customWidth="1"/>
    <col min="15059" max="15059" width="7.59765625" customWidth="1"/>
    <col min="15060" max="15060" width="5.3984375" customWidth="1"/>
    <col min="15061" max="15061" width="7.59765625" customWidth="1"/>
    <col min="15062" max="15062" width="5.3984375" bestFit="1" customWidth="1"/>
    <col min="15063" max="15063" width="7.59765625" customWidth="1"/>
    <col min="15064" max="15064" width="5.3984375" customWidth="1"/>
    <col min="15065" max="15065" width="7.59765625" customWidth="1"/>
    <col min="15066" max="15066" width="5.3984375" bestFit="1" customWidth="1"/>
    <col min="15067" max="15067" width="7.59765625" customWidth="1"/>
    <col min="15068" max="15068" width="5.3984375" customWidth="1"/>
    <col min="15069" max="15069" width="7.59765625" customWidth="1"/>
    <col min="15070" max="15070" width="5.3984375" bestFit="1" customWidth="1"/>
    <col min="15071" max="15071" width="7.59765625" customWidth="1"/>
    <col min="15072" max="15072" width="5.3984375" customWidth="1"/>
    <col min="15073" max="15073" width="7.59765625" customWidth="1"/>
    <col min="15074" max="15074" width="5.3984375" bestFit="1" customWidth="1"/>
    <col min="15075" max="15075" width="7.59765625" customWidth="1"/>
    <col min="15076" max="15076" width="5.3984375" customWidth="1"/>
    <col min="15077" max="15077" width="7.59765625" customWidth="1"/>
    <col min="15078" max="15078" width="5.3984375" bestFit="1" customWidth="1"/>
    <col min="15079" max="15079" width="7.59765625" customWidth="1"/>
    <col min="15080" max="15080" width="5.3984375" customWidth="1"/>
    <col min="15081" max="15081" width="7.59765625" customWidth="1"/>
    <col min="15082" max="15082" width="5.3984375" bestFit="1" customWidth="1"/>
    <col min="15083" max="15083" width="7.59765625" customWidth="1"/>
    <col min="15084" max="15084" width="5.3984375" customWidth="1"/>
    <col min="15085" max="15085" width="7.59765625" customWidth="1"/>
    <col min="15086" max="15086" width="5.3984375" bestFit="1" customWidth="1"/>
    <col min="15087" max="15087" width="7.59765625" customWidth="1"/>
    <col min="15088" max="15088" width="5.3984375" customWidth="1"/>
    <col min="15089" max="15089" width="7.59765625" customWidth="1"/>
    <col min="15090" max="15090" width="5.3984375" bestFit="1" customWidth="1"/>
    <col min="15091" max="15091" width="7.59765625" customWidth="1"/>
    <col min="15092" max="15092" width="5.3984375" customWidth="1"/>
    <col min="15093" max="15093" width="7.59765625" customWidth="1"/>
    <col min="15094" max="15094" width="5.3984375" bestFit="1" customWidth="1"/>
    <col min="15095" max="15095" width="7.59765625" customWidth="1"/>
    <col min="15096" max="15096" width="5.3984375" customWidth="1"/>
    <col min="15097" max="15097" width="7.59765625" customWidth="1"/>
    <col min="15098" max="15098" width="5.3984375" bestFit="1" customWidth="1"/>
    <col min="15099" max="15099" width="7.59765625" customWidth="1"/>
    <col min="15100" max="15100" width="5.3984375" customWidth="1"/>
    <col min="15101" max="15101" width="7.59765625" customWidth="1"/>
    <col min="15102" max="15102" width="5.3984375" bestFit="1" customWidth="1"/>
    <col min="15103" max="15103" width="7.59765625" customWidth="1"/>
    <col min="15104" max="15104" width="5.3984375" customWidth="1"/>
    <col min="15105" max="15105" width="7.59765625" customWidth="1"/>
    <col min="15106" max="15106" width="5.3984375" bestFit="1" customWidth="1"/>
    <col min="15107" max="15107" width="7.59765625" customWidth="1"/>
    <col min="15108" max="15108" width="5.3984375" customWidth="1"/>
    <col min="15109" max="15109" width="7.59765625" customWidth="1"/>
    <col min="15110" max="15110" width="5.3984375" bestFit="1" customWidth="1"/>
    <col min="15111" max="15111" width="7.59765625" customWidth="1"/>
    <col min="15112" max="15112" width="5.3984375" customWidth="1"/>
    <col min="15113" max="15113" width="7.59765625" customWidth="1"/>
    <col min="15114" max="15114" width="5.3984375" bestFit="1" customWidth="1"/>
    <col min="15115" max="15115" width="7.59765625" customWidth="1"/>
    <col min="15116" max="15116" width="5.3984375" customWidth="1"/>
    <col min="15117" max="15117" width="7.59765625" customWidth="1"/>
    <col min="15118" max="15118" width="5.3984375" bestFit="1" customWidth="1"/>
    <col min="15119" max="15119" width="7.59765625" customWidth="1"/>
    <col min="15120" max="15120" width="5.3984375" customWidth="1"/>
    <col min="15121" max="15121" width="7.59765625" customWidth="1"/>
    <col min="15122" max="15122" width="5.3984375" bestFit="1" customWidth="1"/>
    <col min="15123" max="15123" width="7.59765625" customWidth="1"/>
    <col min="15124" max="15124" width="5.3984375" customWidth="1"/>
    <col min="15125" max="15125" width="7.59765625" customWidth="1"/>
    <col min="15126" max="15126" width="5.3984375" bestFit="1" customWidth="1"/>
    <col min="15127" max="15127" width="7.59765625" customWidth="1"/>
    <col min="15128" max="15128" width="5.3984375" customWidth="1"/>
    <col min="15129" max="15129" width="7.59765625" customWidth="1"/>
    <col min="15130" max="15130" width="5.3984375" bestFit="1" customWidth="1"/>
    <col min="15131" max="15131" width="7.59765625" customWidth="1"/>
    <col min="15132" max="15132" width="5.3984375" customWidth="1"/>
    <col min="15133" max="15133" width="7.59765625" customWidth="1"/>
    <col min="15134" max="15134" width="5.3984375" bestFit="1" customWidth="1"/>
    <col min="15135" max="15135" width="7.59765625" customWidth="1"/>
    <col min="15136" max="15136" width="5.3984375" customWidth="1"/>
    <col min="15137" max="15137" width="7.59765625" customWidth="1"/>
    <col min="15138" max="15138" width="5.3984375" bestFit="1" customWidth="1"/>
    <col min="15140" max="15141" width="5.3984375" bestFit="1" customWidth="1"/>
    <col min="15142" max="15142" width="2.09765625" bestFit="1" customWidth="1"/>
    <col min="15293" max="15293" width="4.3984375" customWidth="1"/>
    <col min="15294" max="15294" width="30.5" customWidth="1"/>
    <col min="15297" max="15297" width="10.69921875" customWidth="1"/>
    <col min="15298" max="15298" width="5.19921875" customWidth="1"/>
    <col min="15299" max="15299" width="7.59765625" customWidth="1"/>
    <col min="15300" max="15300" width="5.3984375" customWidth="1"/>
    <col min="15301" max="15301" width="7.59765625" customWidth="1"/>
    <col min="15302" max="15302" width="6" bestFit="1" customWidth="1"/>
    <col min="15303" max="15303" width="7.59765625" customWidth="1"/>
    <col min="15304" max="15304" width="5.3984375" customWidth="1"/>
    <col min="15305" max="15305" width="7.59765625" customWidth="1"/>
    <col min="15306" max="15306" width="5.3984375" bestFit="1" customWidth="1"/>
    <col min="15307" max="15307" width="7.59765625" customWidth="1"/>
    <col min="15308" max="15308" width="5.3984375" customWidth="1"/>
    <col min="15309" max="15309" width="7.59765625" customWidth="1"/>
    <col min="15310" max="15310" width="5.3984375" bestFit="1" customWidth="1"/>
    <col min="15311" max="15311" width="7.59765625" customWidth="1"/>
    <col min="15312" max="15312" width="5.3984375" customWidth="1"/>
    <col min="15313" max="15313" width="7.59765625" customWidth="1"/>
    <col min="15314" max="15314" width="5.3984375" bestFit="1" customWidth="1"/>
    <col min="15315" max="15315" width="7.59765625" customWidth="1"/>
    <col min="15316" max="15316" width="5.3984375" customWidth="1"/>
    <col min="15317" max="15317" width="7.59765625" customWidth="1"/>
    <col min="15318" max="15318" width="5.3984375" bestFit="1" customWidth="1"/>
    <col min="15319" max="15319" width="7.59765625" customWidth="1"/>
    <col min="15320" max="15320" width="5.3984375" customWidth="1"/>
    <col min="15321" max="15321" width="7.59765625" customWidth="1"/>
    <col min="15322" max="15322" width="5.3984375" bestFit="1" customWidth="1"/>
    <col min="15323" max="15323" width="7.59765625" customWidth="1"/>
    <col min="15324" max="15324" width="5.3984375" customWidth="1"/>
    <col min="15325" max="15325" width="7.59765625" customWidth="1"/>
    <col min="15326" max="15326" width="5.3984375" bestFit="1" customWidth="1"/>
    <col min="15327" max="15327" width="7.59765625" customWidth="1"/>
    <col min="15328" max="15328" width="5.3984375" customWidth="1"/>
    <col min="15329" max="15329" width="7.59765625" customWidth="1"/>
    <col min="15330" max="15330" width="5.3984375" bestFit="1" customWidth="1"/>
    <col min="15331" max="15331" width="7.59765625" customWidth="1"/>
    <col min="15332" max="15332" width="5.3984375" customWidth="1"/>
    <col min="15333" max="15333" width="7.59765625" customWidth="1"/>
    <col min="15334" max="15334" width="5.3984375" bestFit="1" customWidth="1"/>
    <col min="15335" max="15335" width="7.59765625" customWidth="1"/>
    <col min="15336" max="15336" width="5.3984375" customWidth="1"/>
    <col min="15337" max="15337" width="7.59765625" customWidth="1"/>
    <col min="15338" max="15338" width="5.3984375" bestFit="1" customWidth="1"/>
    <col min="15339" max="15339" width="7.59765625" customWidth="1"/>
    <col min="15340" max="15340" width="5.3984375" customWidth="1"/>
    <col min="15341" max="15341" width="7.59765625" customWidth="1"/>
    <col min="15342" max="15342" width="5.3984375" bestFit="1" customWidth="1"/>
    <col min="15343" max="15343" width="7.59765625" customWidth="1"/>
    <col min="15344" max="15344" width="5.3984375" customWidth="1"/>
    <col min="15345" max="15345" width="7.59765625" customWidth="1"/>
    <col min="15346" max="15346" width="5.3984375" bestFit="1" customWidth="1"/>
    <col min="15347" max="15347" width="7.59765625" customWidth="1"/>
    <col min="15348" max="15348" width="5.3984375" customWidth="1"/>
    <col min="15349" max="15349" width="7.59765625" customWidth="1"/>
    <col min="15350" max="15350" width="5.3984375" bestFit="1" customWidth="1"/>
    <col min="15351" max="15351" width="7.59765625" customWidth="1"/>
    <col min="15352" max="15352" width="5.3984375" customWidth="1"/>
    <col min="15353" max="15353" width="7.59765625" customWidth="1"/>
    <col min="15354" max="15354" width="5.3984375" bestFit="1" customWidth="1"/>
    <col min="15355" max="15355" width="7.59765625" customWidth="1"/>
    <col min="15356" max="15356" width="5.3984375" customWidth="1"/>
    <col min="15357" max="15357" width="7.59765625" customWidth="1"/>
    <col min="15358" max="15358" width="5.3984375" bestFit="1" customWidth="1"/>
    <col min="15359" max="15359" width="7.59765625" customWidth="1"/>
    <col min="15360" max="15360" width="5.3984375" customWidth="1"/>
    <col min="15361" max="15361" width="7.59765625" customWidth="1"/>
    <col min="15362" max="15362" width="5.3984375" bestFit="1" customWidth="1"/>
    <col min="15363" max="15363" width="7.59765625" customWidth="1"/>
    <col min="15364" max="15364" width="5.3984375" customWidth="1"/>
    <col min="15365" max="15365" width="7.59765625" customWidth="1"/>
    <col min="15366" max="15366" width="5.3984375" bestFit="1" customWidth="1"/>
    <col min="15367" max="15367" width="7.59765625" customWidth="1"/>
    <col min="15368" max="15368" width="5.3984375" customWidth="1"/>
    <col min="15369" max="15369" width="7.59765625" customWidth="1"/>
    <col min="15370" max="15370" width="5.3984375" bestFit="1" customWidth="1"/>
    <col min="15371" max="15371" width="7.59765625" customWidth="1"/>
    <col min="15372" max="15372" width="5.3984375" customWidth="1"/>
    <col min="15373" max="15373" width="7.59765625" customWidth="1"/>
    <col min="15374" max="15374" width="5.3984375" bestFit="1" customWidth="1"/>
    <col min="15375" max="15375" width="7.59765625" customWidth="1"/>
    <col min="15376" max="15376" width="5.3984375" customWidth="1"/>
    <col min="15377" max="15377" width="7.59765625" customWidth="1"/>
    <col min="15378" max="15378" width="5.3984375" bestFit="1" customWidth="1"/>
    <col min="15379" max="15379" width="7.59765625" customWidth="1"/>
    <col min="15380" max="15380" width="5.3984375" customWidth="1"/>
    <col min="15381" max="15381" width="7.59765625" customWidth="1"/>
    <col min="15382" max="15382" width="5.3984375" bestFit="1" customWidth="1"/>
    <col min="15383" max="15383" width="7.59765625" customWidth="1"/>
    <col min="15384" max="15384" width="5.3984375" customWidth="1"/>
    <col min="15385" max="15385" width="7.59765625" customWidth="1"/>
    <col min="15386" max="15386" width="5.3984375" bestFit="1" customWidth="1"/>
    <col min="15387" max="15387" width="7.59765625" customWidth="1"/>
    <col min="15388" max="15388" width="5.3984375" customWidth="1"/>
    <col min="15389" max="15389" width="7.59765625" customWidth="1"/>
    <col min="15390" max="15390" width="5.3984375" bestFit="1" customWidth="1"/>
    <col min="15391" max="15391" width="7.59765625" customWidth="1"/>
    <col min="15392" max="15392" width="5.3984375" customWidth="1"/>
    <col min="15393" max="15393" width="7.59765625" customWidth="1"/>
    <col min="15394" max="15394" width="5.3984375" bestFit="1" customWidth="1"/>
    <col min="15396" max="15397" width="5.3984375" bestFit="1" customWidth="1"/>
    <col min="15398" max="15398" width="2.09765625" bestFit="1" customWidth="1"/>
    <col min="15549" max="15549" width="4.3984375" customWidth="1"/>
    <col min="15550" max="15550" width="30.5" customWidth="1"/>
    <col min="15553" max="15553" width="10.69921875" customWidth="1"/>
    <col min="15554" max="15554" width="5.19921875" customWidth="1"/>
    <col min="15555" max="15555" width="7.59765625" customWidth="1"/>
    <col min="15556" max="15556" width="5.3984375" customWidth="1"/>
    <col min="15557" max="15557" width="7.59765625" customWidth="1"/>
    <col min="15558" max="15558" width="6" bestFit="1" customWidth="1"/>
    <col min="15559" max="15559" width="7.59765625" customWidth="1"/>
    <col min="15560" max="15560" width="5.3984375" customWidth="1"/>
    <col min="15561" max="15561" width="7.59765625" customWidth="1"/>
    <col min="15562" max="15562" width="5.3984375" bestFit="1" customWidth="1"/>
    <col min="15563" max="15563" width="7.59765625" customWidth="1"/>
    <col min="15564" max="15564" width="5.3984375" customWidth="1"/>
    <col min="15565" max="15565" width="7.59765625" customWidth="1"/>
    <col min="15566" max="15566" width="5.3984375" bestFit="1" customWidth="1"/>
    <col min="15567" max="15567" width="7.59765625" customWidth="1"/>
    <col min="15568" max="15568" width="5.3984375" customWidth="1"/>
    <col min="15569" max="15569" width="7.59765625" customWidth="1"/>
    <col min="15570" max="15570" width="5.3984375" bestFit="1" customWidth="1"/>
    <col min="15571" max="15571" width="7.59765625" customWidth="1"/>
    <col min="15572" max="15572" width="5.3984375" customWidth="1"/>
    <col min="15573" max="15573" width="7.59765625" customWidth="1"/>
    <col min="15574" max="15574" width="5.3984375" bestFit="1" customWidth="1"/>
    <col min="15575" max="15575" width="7.59765625" customWidth="1"/>
    <col min="15576" max="15576" width="5.3984375" customWidth="1"/>
    <col min="15577" max="15577" width="7.59765625" customWidth="1"/>
    <col min="15578" max="15578" width="5.3984375" bestFit="1" customWidth="1"/>
    <col min="15579" max="15579" width="7.59765625" customWidth="1"/>
    <col min="15580" max="15580" width="5.3984375" customWidth="1"/>
    <col min="15581" max="15581" width="7.59765625" customWidth="1"/>
    <col min="15582" max="15582" width="5.3984375" bestFit="1" customWidth="1"/>
    <col min="15583" max="15583" width="7.59765625" customWidth="1"/>
    <col min="15584" max="15584" width="5.3984375" customWidth="1"/>
    <col min="15585" max="15585" width="7.59765625" customWidth="1"/>
    <col min="15586" max="15586" width="5.3984375" bestFit="1" customWidth="1"/>
    <col min="15587" max="15587" width="7.59765625" customWidth="1"/>
    <col min="15588" max="15588" width="5.3984375" customWidth="1"/>
    <col min="15589" max="15589" width="7.59765625" customWidth="1"/>
    <col min="15590" max="15590" width="5.3984375" bestFit="1" customWidth="1"/>
    <col min="15591" max="15591" width="7.59765625" customWidth="1"/>
    <col min="15592" max="15592" width="5.3984375" customWidth="1"/>
    <col min="15593" max="15593" width="7.59765625" customWidth="1"/>
    <col min="15594" max="15594" width="5.3984375" bestFit="1" customWidth="1"/>
    <col min="15595" max="15595" width="7.59765625" customWidth="1"/>
    <col min="15596" max="15596" width="5.3984375" customWidth="1"/>
    <col min="15597" max="15597" width="7.59765625" customWidth="1"/>
    <col min="15598" max="15598" width="5.3984375" bestFit="1" customWidth="1"/>
    <col min="15599" max="15599" width="7.59765625" customWidth="1"/>
    <col min="15600" max="15600" width="5.3984375" customWidth="1"/>
    <col min="15601" max="15601" width="7.59765625" customWidth="1"/>
    <col min="15602" max="15602" width="5.3984375" bestFit="1" customWidth="1"/>
    <col min="15603" max="15603" width="7.59765625" customWidth="1"/>
    <col min="15604" max="15604" width="5.3984375" customWidth="1"/>
    <col min="15605" max="15605" width="7.59765625" customWidth="1"/>
    <col min="15606" max="15606" width="5.3984375" bestFit="1" customWidth="1"/>
    <col min="15607" max="15607" width="7.59765625" customWidth="1"/>
    <col min="15608" max="15608" width="5.3984375" customWidth="1"/>
    <col min="15609" max="15609" width="7.59765625" customWidth="1"/>
    <col min="15610" max="15610" width="5.3984375" bestFit="1" customWidth="1"/>
    <col min="15611" max="15611" width="7.59765625" customWidth="1"/>
    <col min="15612" max="15612" width="5.3984375" customWidth="1"/>
    <col min="15613" max="15613" width="7.59765625" customWidth="1"/>
    <col min="15614" max="15614" width="5.3984375" bestFit="1" customWidth="1"/>
    <col min="15615" max="15615" width="7.59765625" customWidth="1"/>
    <col min="15616" max="15616" width="5.3984375" customWidth="1"/>
    <col min="15617" max="15617" width="7.59765625" customWidth="1"/>
    <col min="15618" max="15618" width="5.3984375" bestFit="1" customWidth="1"/>
    <col min="15619" max="15619" width="7.59765625" customWidth="1"/>
    <col min="15620" max="15620" width="5.3984375" customWidth="1"/>
    <col min="15621" max="15621" width="7.59765625" customWidth="1"/>
    <col min="15622" max="15622" width="5.3984375" bestFit="1" customWidth="1"/>
    <col min="15623" max="15623" width="7.59765625" customWidth="1"/>
    <col min="15624" max="15624" width="5.3984375" customWidth="1"/>
    <col min="15625" max="15625" width="7.59765625" customWidth="1"/>
    <col min="15626" max="15626" width="5.3984375" bestFit="1" customWidth="1"/>
    <col min="15627" max="15627" width="7.59765625" customWidth="1"/>
    <col min="15628" max="15628" width="5.3984375" customWidth="1"/>
    <col min="15629" max="15629" width="7.59765625" customWidth="1"/>
    <col min="15630" max="15630" width="5.3984375" bestFit="1" customWidth="1"/>
    <col min="15631" max="15631" width="7.59765625" customWidth="1"/>
    <col min="15632" max="15632" width="5.3984375" customWidth="1"/>
    <col min="15633" max="15633" width="7.59765625" customWidth="1"/>
    <col min="15634" max="15634" width="5.3984375" bestFit="1" customWidth="1"/>
    <col min="15635" max="15635" width="7.59765625" customWidth="1"/>
    <col min="15636" max="15636" width="5.3984375" customWidth="1"/>
    <col min="15637" max="15637" width="7.59765625" customWidth="1"/>
    <col min="15638" max="15638" width="5.3984375" bestFit="1" customWidth="1"/>
    <col min="15639" max="15639" width="7.59765625" customWidth="1"/>
    <col min="15640" max="15640" width="5.3984375" customWidth="1"/>
    <col min="15641" max="15641" width="7.59765625" customWidth="1"/>
    <col min="15642" max="15642" width="5.3984375" bestFit="1" customWidth="1"/>
    <col min="15643" max="15643" width="7.59765625" customWidth="1"/>
    <col min="15644" max="15644" width="5.3984375" customWidth="1"/>
    <col min="15645" max="15645" width="7.59765625" customWidth="1"/>
    <col min="15646" max="15646" width="5.3984375" bestFit="1" customWidth="1"/>
    <col min="15647" max="15647" width="7.59765625" customWidth="1"/>
    <col min="15648" max="15648" width="5.3984375" customWidth="1"/>
    <col min="15649" max="15649" width="7.59765625" customWidth="1"/>
    <col min="15650" max="15650" width="5.3984375" bestFit="1" customWidth="1"/>
    <col min="15652" max="15653" width="5.3984375" bestFit="1" customWidth="1"/>
    <col min="15654" max="15654" width="2.09765625" bestFit="1" customWidth="1"/>
    <col min="15805" max="15805" width="4.3984375" customWidth="1"/>
    <col min="15806" max="15806" width="30.5" customWidth="1"/>
    <col min="15809" max="15809" width="10.69921875" customWidth="1"/>
    <col min="15810" max="15810" width="5.19921875" customWidth="1"/>
    <col min="15811" max="15811" width="7.59765625" customWidth="1"/>
    <col min="15812" max="15812" width="5.3984375" customWidth="1"/>
    <col min="15813" max="15813" width="7.59765625" customWidth="1"/>
    <col min="15814" max="15814" width="6" bestFit="1" customWidth="1"/>
    <col min="15815" max="15815" width="7.59765625" customWidth="1"/>
    <col min="15816" max="15816" width="5.3984375" customWidth="1"/>
    <col min="15817" max="15817" width="7.59765625" customWidth="1"/>
    <col min="15818" max="15818" width="5.3984375" bestFit="1" customWidth="1"/>
    <col min="15819" max="15819" width="7.59765625" customWidth="1"/>
    <col min="15820" max="15820" width="5.3984375" customWidth="1"/>
    <col min="15821" max="15821" width="7.59765625" customWidth="1"/>
    <col min="15822" max="15822" width="5.3984375" bestFit="1" customWidth="1"/>
    <col min="15823" max="15823" width="7.59765625" customWidth="1"/>
    <col min="15824" max="15824" width="5.3984375" customWidth="1"/>
    <col min="15825" max="15825" width="7.59765625" customWidth="1"/>
    <col min="15826" max="15826" width="5.3984375" bestFit="1" customWidth="1"/>
    <col min="15827" max="15827" width="7.59765625" customWidth="1"/>
    <col min="15828" max="15828" width="5.3984375" customWidth="1"/>
    <col min="15829" max="15829" width="7.59765625" customWidth="1"/>
    <col min="15830" max="15830" width="5.3984375" bestFit="1" customWidth="1"/>
    <col min="15831" max="15831" width="7.59765625" customWidth="1"/>
    <col min="15832" max="15832" width="5.3984375" customWidth="1"/>
    <col min="15833" max="15833" width="7.59765625" customWidth="1"/>
    <col min="15834" max="15834" width="5.3984375" bestFit="1" customWidth="1"/>
    <col min="15835" max="15835" width="7.59765625" customWidth="1"/>
    <col min="15836" max="15836" width="5.3984375" customWidth="1"/>
    <col min="15837" max="15837" width="7.59765625" customWidth="1"/>
    <col min="15838" max="15838" width="5.3984375" bestFit="1" customWidth="1"/>
    <col min="15839" max="15839" width="7.59765625" customWidth="1"/>
    <col min="15840" max="15840" width="5.3984375" customWidth="1"/>
    <col min="15841" max="15841" width="7.59765625" customWidth="1"/>
    <col min="15842" max="15842" width="5.3984375" bestFit="1" customWidth="1"/>
    <col min="15843" max="15843" width="7.59765625" customWidth="1"/>
    <col min="15844" max="15844" width="5.3984375" customWidth="1"/>
    <col min="15845" max="15845" width="7.59765625" customWidth="1"/>
    <col min="15846" max="15846" width="5.3984375" bestFit="1" customWidth="1"/>
    <col min="15847" max="15847" width="7.59765625" customWidth="1"/>
    <col min="15848" max="15848" width="5.3984375" customWidth="1"/>
    <col min="15849" max="15849" width="7.59765625" customWidth="1"/>
    <col min="15850" max="15850" width="5.3984375" bestFit="1" customWidth="1"/>
    <col min="15851" max="15851" width="7.59765625" customWidth="1"/>
    <col min="15852" max="15852" width="5.3984375" customWidth="1"/>
    <col min="15853" max="15853" width="7.59765625" customWidth="1"/>
    <col min="15854" max="15854" width="5.3984375" bestFit="1" customWidth="1"/>
    <col min="15855" max="15855" width="7.59765625" customWidth="1"/>
    <col min="15856" max="15856" width="5.3984375" customWidth="1"/>
    <col min="15857" max="15857" width="7.59765625" customWidth="1"/>
    <col min="15858" max="15858" width="5.3984375" bestFit="1" customWidth="1"/>
    <col min="15859" max="15859" width="7.59765625" customWidth="1"/>
    <col min="15860" max="15860" width="5.3984375" customWidth="1"/>
    <col min="15861" max="15861" width="7.59765625" customWidth="1"/>
    <col min="15862" max="15862" width="5.3984375" bestFit="1" customWidth="1"/>
    <col min="15863" max="15863" width="7.59765625" customWidth="1"/>
    <col min="15864" max="15864" width="5.3984375" customWidth="1"/>
    <col min="15865" max="15865" width="7.59765625" customWidth="1"/>
    <col min="15866" max="15866" width="5.3984375" bestFit="1" customWidth="1"/>
    <col min="15867" max="15867" width="7.59765625" customWidth="1"/>
    <col min="15868" max="15868" width="5.3984375" customWidth="1"/>
    <col min="15869" max="15869" width="7.59765625" customWidth="1"/>
    <col min="15870" max="15870" width="5.3984375" bestFit="1" customWidth="1"/>
    <col min="15871" max="15871" width="7.59765625" customWidth="1"/>
    <col min="15872" max="15872" width="5.3984375" customWidth="1"/>
    <col min="15873" max="15873" width="7.59765625" customWidth="1"/>
    <col min="15874" max="15874" width="5.3984375" bestFit="1" customWidth="1"/>
    <col min="15875" max="15875" width="7.59765625" customWidth="1"/>
    <col min="15876" max="15876" width="5.3984375" customWidth="1"/>
    <col min="15877" max="15877" width="7.59765625" customWidth="1"/>
    <col min="15878" max="15878" width="5.3984375" bestFit="1" customWidth="1"/>
    <col min="15879" max="15879" width="7.59765625" customWidth="1"/>
    <col min="15880" max="15880" width="5.3984375" customWidth="1"/>
    <col min="15881" max="15881" width="7.59765625" customWidth="1"/>
    <col min="15882" max="15882" width="5.3984375" bestFit="1" customWidth="1"/>
    <col min="15883" max="15883" width="7.59765625" customWidth="1"/>
    <col min="15884" max="15884" width="5.3984375" customWidth="1"/>
    <col min="15885" max="15885" width="7.59765625" customWidth="1"/>
    <col min="15886" max="15886" width="5.3984375" bestFit="1" customWidth="1"/>
    <col min="15887" max="15887" width="7.59765625" customWidth="1"/>
    <col min="15888" max="15888" width="5.3984375" customWidth="1"/>
    <col min="15889" max="15889" width="7.59765625" customWidth="1"/>
    <col min="15890" max="15890" width="5.3984375" bestFit="1" customWidth="1"/>
    <col min="15891" max="15891" width="7.59765625" customWidth="1"/>
    <col min="15892" max="15892" width="5.3984375" customWidth="1"/>
    <col min="15893" max="15893" width="7.59765625" customWidth="1"/>
    <col min="15894" max="15894" width="5.3984375" bestFit="1" customWidth="1"/>
    <col min="15895" max="15895" width="7.59765625" customWidth="1"/>
    <col min="15896" max="15896" width="5.3984375" customWidth="1"/>
    <col min="15897" max="15897" width="7.59765625" customWidth="1"/>
    <col min="15898" max="15898" width="5.3984375" bestFit="1" customWidth="1"/>
    <col min="15899" max="15899" width="7.59765625" customWidth="1"/>
    <col min="15900" max="15900" width="5.3984375" customWidth="1"/>
    <col min="15901" max="15901" width="7.59765625" customWidth="1"/>
    <col min="15902" max="15902" width="5.3984375" bestFit="1" customWidth="1"/>
    <col min="15903" max="15903" width="7.59765625" customWidth="1"/>
    <col min="15904" max="15904" width="5.3984375" customWidth="1"/>
    <col min="15905" max="15905" width="7.59765625" customWidth="1"/>
    <col min="15906" max="15906" width="5.3984375" bestFit="1" customWidth="1"/>
    <col min="15908" max="15909" width="5.3984375" bestFit="1" customWidth="1"/>
    <col min="15910" max="15910" width="2.09765625" bestFit="1" customWidth="1"/>
    <col min="16061" max="16061" width="4.3984375" customWidth="1"/>
    <col min="16062" max="16062" width="30.5" customWidth="1"/>
    <col min="16065" max="16065" width="10.69921875" customWidth="1"/>
    <col min="16066" max="16066" width="5.19921875" customWidth="1"/>
    <col min="16067" max="16067" width="7.59765625" customWidth="1"/>
    <col min="16068" max="16068" width="5.3984375" customWidth="1"/>
    <col min="16069" max="16069" width="7.59765625" customWidth="1"/>
    <col min="16070" max="16070" width="6" bestFit="1" customWidth="1"/>
    <col min="16071" max="16071" width="7.59765625" customWidth="1"/>
    <col min="16072" max="16072" width="5.3984375" customWidth="1"/>
    <col min="16073" max="16073" width="7.59765625" customWidth="1"/>
    <col min="16074" max="16074" width="5.3984375" bestFit="1" customWidth="1"/>
    <col min="16075" max="16075" width="7.59765625" customWidth="1"/>
    <col min="16076" max="16076" width="5.3984375" customWidth="1"/>
    <col min="16077" max="16077" width="7.59765625" customWidth="1"/>
    <col min="16078" max="16078" width="5.3984375" bestFit="1" customWidth="1"/>
    <col min="16079" max="16079" width="7.59765625" customWidth="1"/>
    <col min="16080" max="16080" width="5.3984375" customWidth="1"/>
    <col min="16081" max="16081" width="7.59765625" customWidth="1"/>
    <col min="16082" max="16082" width="5.3984375" bestFit="1" customWidth="1"/>
    <col min="16083" max="16083" width="7.59765625" customWidth="1"/>
    <col min="16084" max="16084" width="5.3984375" customWidth="1"/>
    <col min="16085" max="16085" width="7.59765625" customWidth="1"/>
    <col min="16086" max="16086" width="5.3984375" bestFit="1" customWidth="1"/>
    <col min="16087" max="16087" width="7.59765625" customWidth="1"/>
    <col min="16088" max="16088" width="5.3984375" customWidth="1"/>
    <col min="16089" max="16089" width="7.59765625" customWidth="1"/>
    <col min="16090" max="16090" width="5.3984375" bestFit="1" customWidth="1"/>
    <col min="16091" max="16091" width="7.59765625" customWidth="1"/>
    <col min="16092" max="16092" width="5.3984375" customWidth="1"/>
    <col min="16093" max="16093" width="7.59765625" customWidth="1"/>
    <col min="16094" max="16094" width="5.3984375" bestFit="1" customWidth="1"/>
    <col min="16095" max="16095" width="7.59765625" customWidth="1"/>
    <col min="16096" max="16096" width="5.3984375" customWidth="1"/>
    <col min="16097" max="16097" width="7.59765625" customWidth="1"/>
    <col min="16098" max="16098" width="5.3984375" bestFit="1" customWidth="1"/>
    <col min="16099" max="16099" width="7.59765625" customWidth="1"/>
    <col min="16100" max="16100" width="5.3984375" customWidth="1"/>
    <col min="16101" max="16101" width="7.59765625" customWidth="1"/>
    <col min="16102" max="16102" width="5.3984375" bestFit="1" customWidth="1"/>
    <col min="16103" max="16103" width="7.59765625" customWidth="1"/>
    <col min="16104" max="16104" width="5.3984375" customWidth="1"/>
    <col min="16105" max="16105" width="7.59765625" customWidth="1"/>
    <col min="16106" max="16106" width="5.3984375" bestFit="1" customWidth="1"/>
    <col min="16107" max="16107" width="7.59765625" customWidth="1"/>
    <col min="16108" max="16108" width="5.3984375" customWidth="1"/>
    <col min="16109" max="16109" width="7.59765625" customWidth="1"/>
    <col min="16110" max="16110" width="5.3984375" bestFit="1" customWidth="1"/>
    <col min="16111" max="16111" width="7.59765625" customWidth="1"/>
    <col min="16112" max="16112" width="5.3984375" customWidth="1"/>
    <col min="16113" max="16113" width="7.59765625" customWidth="1"/>
    <col min="16114" max="16114" width="5.3984375" bestFit="1" customWidth="1"/>
    <col min="16115" max="16115" width="7.59765625" customWidth="1"/>
    <col min="16116" max="16116" width="5.3984375" customWidth="1"/>
    <col min="16117" max="16117" width="7.59765625" customWidth="1"/>
    <col min="16118" max="16118" width="5.3984375" bestFit="1" customWidth="1"/>
    <col min="16119" max="16119" width="7.59765625" customWidth="1"/>
    <col min="16120" max="16120" width="5.3984375" customWidth="1"/>
    <col min="16121" max="16121" width="7.59765625" customWidth="1"/>
    <col min="16122" max="16122" width="5.3984375" bestFit="1" customWidth="1"/>
    <col min="16123" max="16123" width="7.59765625" customWidth="1"/>
    <col min="16124" max="16124" width="5.3984375" customWidth="1"/>
    <col min="16125" max="16125" width="7.59765625" customWidth="1"/>
    <col min="16126" max="16126" width="5.3984375" bestFit="1" customWidth="1"/>
    <col min="16127" max="16127" width="7.59765625" customWidth="1"/>
    <col min="16128" max="16128" width="5.3984375" customWidth="1"/>
    <col min="16129" max="16129" width="7.59765625" customWidth="1"/>
    <col min="16130" max="16130" width="5.3984375" bestFit="1" customWidth="1"/>
    <col min="16131" max="16131" width="7.59765625" customWidth="1"/>
    <col min="16132" max="16132" width="5.3984375" customWidth="1"/>
    <col min="16133" max="16133" width="7.59765625" customWidth="1"/>
    <col min="16134" max="16134" width="5.3984375" bestFit="1" customWidth="1"/>
    <col min="16135" max="16135" width="7.59765625" customWidth="1"/>
    <col min="16136" max="16136" width="5.3984375" customWidth="1"/>
    <col min="16137" max="16137" width="7.59765625" customWidth="1"/>
    <col min="16138" max="16138" width="5.3984375" bestFit="1" customWidth="1"/>
    <col min="16139" max="16139" width="7.59765625" customWidth="1"/>
    <col min="16140" max="16140" width="5.3984375" customWidth="1"/>
    <col min="16141" max="16141" width="7.59765625" customWidth="1"/>
    <col min="16142" max="16142" width="5.3984375" bestFit="1" customWidth="1"/>
    <col min="16143" max="16143" width="7.59765625" customWidth="1"/>
    <col min="16144" max="16144" width="5.3984375" customWidth="1"/>
    <col min="16145" max="16145" width="7.59765625" customWidth="1"/>
    <col min="16146" max="16146" width="5.3984375" bestFit="1" customWidth="1"/>
    <col min="16147" max="16147" width="7.59765625" customWidth="1"/>
    <col min="16148" max="16148" width="5.3984375" customWidth="1"/>
    <col min="16149" max="16149" width="7.59765625" customWidth="1"/>
    <col min="16150" max="16150" width="5.3984375" bestFit="1" customWidth="1"/>
    <col min="16151" max="16151" width="7.59765625" customWidth="1"/>
    <col min="16152" max="16152" width="5.3984375" customWidth="1"/>
    <col min="16153" max="16153" width="7.59765625" customWidth="1"/>
    <col min="16154" max="16154" width="5.3984375" bestFit="1" customWidth="1"/>
    <col min="16155" max="16155" width="7.59765625" customWidth="1"/>
    <col min="16156" max="16156" width="5.3984375" customWidth="1"/>
    <col min="16157" max="16157" width="7.59765625" customWidth="1"/>
    <col min="16158" max="16158" width="5.3984375" bestFit="1" customWidth="1"/>
    <col min="16159" max="16159" width="7.59765625" customWidth="1"/>
    <col min="16160" max="16160" width="5.3984375" customWidth="1"/>
    <col min="16161" max="16161" width="7.59765625" customWidth="1"/>
    <col min="16162" max="16162" width="5.3984375" bestFit="1" customWidth="1"/>
    <col min="16164" max="16165" width="5.3984375" bestFit="1" customWidth="1"/>
    <col min="16166" max="16166" width="2.09765625" bestFit="1" customWidth="1"/>
  </cols>
  <sheetData>
    <row r="1" spans="1:38" x14ac:dyDescent="0.25">
      <c r="G1" s="60"/>
      <c r="H1" s="61"/>
      <c r="I1" s="61"/>
      <c r="K1" s="60"/>
      <c r="L1" s="61"/>
      <c r="M1" s="61"/>
      <c r="O1" s="60"/>
      <c r="P1" s="61"/>
      <c r="Q1" s="61"/>
      <c r="S1" s="60"/>
      <c r="T1" s="61"/>
      <c r="U1" s="61"/>
      <c r="W1" s="60"/>
      <c r="X1" s="61"/>
      <c r="Y1" s="61"/>
      <c r="AA1" s="60"/>
      <c r="AB1" s="61"/>
      <c r="AC1" s="61"/>
      <c r="AE1" s="60"/>
      <c r="AF1" s="61"/>
      <c r="AG1" s="61"/>
    </row>
    <row r="2" spans="1:38" ht="14.4" thickBot="1" x14ac:dyDescent="0.3"/>
    <row r="3" spans="1:38" s="71" customFormat="1" ht="10.95" customHeight="1" x14ac:dyDescent="0.15">
      <c r="A3" s="64"/>
      <c r="B3" s="65" t="s">
        <v>176</v>
      </c>
      <c r="C3" s="66"/>
      <c r="D3" s="67"/>
      <c r="E3" s="67"/>
      <c r="F3" s="67"/>
      <c r="G3" s="68"/>
      <c r="H3" s="69"/>
      <c r="I3" s="69"/>
      <c r="J3" s="70"/>
      <c r="K3" s="68"/>
      <c r="L3" s="69"/>
      <c r="M3" s="69"/>
      <c r="N3" s="70"/>
      <c r="O3" s="68"/>
      <c r="P3" s="69"/>
      <c r="Q3" s="69"/>
      <c r="R3" s="70"/>
      <c r="S3" s="68"/>
      <c r="T3" s="69"/>
      <c r="U3" s="69"/>
      <c r="V3" s="70"/>
      <c r="W3" s="68"/>
      <c r="X3" s="69"/>
      <c r="Y3" s="69"/>
      <c r="Z3" s="70"/>
      <c r="AA3" s="68"/>
      <c r="AB3" s="69"/>
      <c r="AC3" s="69"/>
      <c r="AD3" s="70"/>
      <c r="AE3" s="68"/>
      <c r="AF3" s="69"/>
      <c r="AG3" s="69"/>
      <c r="AH3" s="70"/>
      <c r="AJ3" s="63"/>
      <c r="AK3" s="63"/>
    </row>
    <row r="4" spans="1:38" s="71" customFormat="1" ht="10.95" customHeight="1" x14ac:dyDescent="0.15">
      <c r="A4" s="72"/>
      <c r="B4" s="73"/>
      <c r="C4" s="74"/>
      <c r="D4" s="75"/>
      <c r="E4" s="75"/>
      <c r="F4" s="75"/>
      <c r="G4" s="76"/>
      <c r="H4" s="77" t="s">
        <v>177</v>
      </c>
      <c r="I4" s="78"/>
      <c r="J4" s="79"/>
      <c r="K4" s="76"/>
      <c r="L4" s="77" t="s">
        <v>178</v>
      </c>
      <c r="M4" s="78"/>
      <c r="N4" s="79"/>
      <c r="O4" s="76"/>
      <c r="P4" s="77" t="s">
        <v>179</v>
      </c>
      <c r="Q4" s="78"/>
      <c r="R4" s="79"/>
      <c r="S4" s="76"/>
      <c r="T4" s="77" t="s">
        <v>180</v>
      </c>
      <c r="U4" s="78"/>
      <c r="V4" s="79"/>
      <c r="W4" s="76"/>
      <c r="X4" s="77" t="s">
        <v>181</v>
      </c>
      <c r="Y4" s="78"/>
      <c r="Z4" s="79"/>
      <c r="AA4" s="76"/>
      <c r="AB4" s="77" t="s">
        <v>182</v>
      </c>
      <c r="AC4" s="78"/>
      <c r="AD4" s="79"/>
      <c r="AE4" s="76"/>
      <c r="AF4" s="77" t="s">
        <v>183</v>
      </c>
      <c r="AG4" s="78"/>
      <c r="AH4" s="79"/>
      <c r="AJ4" s="80" t="s">
        <v>184</v>
      </c>
      <c r="AK4" s="80"/>
    </row>
    <row r="5" spans="1:38" s="71" customFormat="1" ht="8.4" x14ac:dyDescent="0.15">
      <c r="A5" s="72"/>
      <c r="B5" s="73"/>
      <c r="C5" s="81"/>
      <c r="D5" s="82"/>
      <c r="E5" s="82"/>
      <c r="F5" s="82"/>
      <c r="G5" s="83" t="s">
        <v>185</v>
      </c>
      <c r="H5" s="84"/>
      <c r="I5" s="85" t="s">
        <v>186</v>
      </c>
      <c r="J5" s="86"/>
      <c r="K5" s="83" t="s">
        <v>185</v>
      </c>
      <c r="L5" s="84"/>
      <c r="M5" s="85" t="s">
        <v>186</v>
      </c>
      <c r="N5" s="86"/>
      <c r="O5" s="83" t="s">
        <v>185</v>
      </c>
      <c r="P5" s="84"/>
      <c r="Q5" s="85" t="s">
        <v>186</v>
      </c>
      <c r="R5" s="86"/>
      <c r="S5" s="83" t="s">
        <v>185</v>
      </c>
      <c r="T5" s="84"/>
      <c r="U5" s="85" t="s">
        <v>186</v>
      </c>
      <c r="V5" s="86"/>
      <c r="W5" s="83" t="s">
        <v>185</v>
      </c>
      <c r="X5" s="84"/>
      <c r="Y5" s="85" t="s">
        <v>186</v>
      </c>
      <c r="Z5" s="86"/>
      <c r="AA5" s="83" t="s">
        <v>185</v>
      </c>
      <c r="AB5" s="84"/>
      <c r="AC5" s="85" t="s">
        <v>186</v>
      </c>
      <c r="AD5" s="86"/>
      <c r="AE5" s="83" t="s">
        <v>185</v>
      </c>
      <c r="AF5" s="84"/>
      <c r="AG5" s="85" t="s">
        <v>186</v>
      </c>
      <c r="AH5" s="86"/>
      <c r="AJ5" s="63"/>
      <c r="AK5" s="63"/>
    </row>
    <row r="6" spans="1:38" s="71" customFormat="1" ht="17.399999999999999" thickBot="1" x14ac:dyDescent="0.2">
      <c r="A6" s="87" t="s">
        <v>187</v>
      </c>
      <c r="B6" s="88" t="s">
        <v>188</v>
      </c>
      <c r="C6" s="89" t="s">
        <v>189</v>
      </c>
      <c r="D6" s="89" t="s">
        <v>190</v>
      </c>
      <c r="E6" s="90" t="s">
        <v>191</v>
      </c>
      <c r="F6" s="91" t="s">
        <v>192</v>
      </c>
      <c r="G6" s="92" t="s">
        <v>193</v>
      </c>
      <c r="H6" s="93" t="s">
        <v>192</v>
      </c>
      <c r="I6" s="89" t="s">
        <v>193</v>
      </c>
      <c r="J6" s="91" t="s">
        <v>192</v>
      </c>
      <c r="K6" s="92" t="s">
        <v>193</v>
      </c>
      <c r="L6" s="93" t="s">
        <v>192</v>
      </c>
      <c r="M6" s="89" t="s">
        <v>193</v>
      </c>
      <c r="N6" s="91" t="s">
        <v>192</v>
      </c>
      <c r="O6" s="92" t="s">
        <v>193</v>
      </c>
      <c r="P6" s="93" t="s">
        <v>192</v>
      </c>
      <c r="Q6" s="89" t="s">
        <v>193</v>
      </c>
      <c r="R6" s="91" t="s">
        <v>192</v>
      </c>
      <c r="S6" s="92" t="s">
        <v>193</v>
      </c>
      <c r="T6" s="93" t="s">
        <v>192</v>
      </c>
      <c r="U6" s="89" t="s">
        <v>193</v>
      </c>
      <c r="V6" s="91" t="s">
        <v>192</v>
      </c>
      <c r="W6" s="92" t="s">
        <v>193</v>
      </c>
      <c r="X6" s="93" t="s">
        <v>192</v>
      </c>
      <c r="Y6" s="89" t="s">
        <v>193</v>
      </c>
      <c r="Z6" s="91" t="s">
        <v>192</v>
      </c>
      <c r="AA6" s="92" t="s">
        <v>193</v>
      </c>
      <c r="AB6" s="93" t="s">
        <v>192</v>
      </c>
      <c r="AC6" s="89" t="s">
        <v>193</v>
      </c>
      <c r="AD6" s="91" t="s">
        <v>192</v>
      </c>
      <c r="AE6" s="92" t="s">
        <v>193</v>
      </c>
      <c r="AF6" s="93" t="s">
        <v>192</v>
      </c>
      <c r="AG6" s="89" t="s">
        <v>193</v>
      </c>
      <c r="AH6" s="91" t="s">
        <v>192</v>
      </c>
      <c r="AJ6" s="63"/>
      <c r="AK6" s="63"/>
    </row>
    <row r="7" spans="1:38" s="71" customFormat="1" ht="10.95" customHeight="1" thickBot="1" x14ac:dyDescent="0.2">
      <c r="A7" s="94"/>
      <c r="B7" s="95" t="s">
        <v>194</v>
      </c>
      <c r="C7" s="96"/>
      <c r="D7" s="96"/>
      <c r="E7" s="97"/>
      <c r="F7" s="98"/>
      <c r="G7" s="99"/>
      <c r="H7" s="100"/>
      <c r="I7" s="96"/>
      <c r="J7" s="98"/>
      <c r="K7" s="99"/>
      <c r="L7" s="100"/>
      <c r="M7" s="96"/>
      <c r="N7" s="98"/>
      <c r="O7" s="99"/>
      <c r="P7" s="100"/>
      <c r="Q7" s="96"/>
      <c r="R7" s="98"/>
      <c r="S7" s="99"/>
      <c r="T7" s="100"/>
      <c r="U7" s="96"/>
      <c r="V7" s="98"/>
      <c r="W7" s="99"/>
      <c r="X7" s="100"/>
      <c r="Y7" s="96"/>
      <c r="Z7" s="98"/>
      <c r="AA7" s="99"/>
      <c r="AB7" s="100"/>
      <c r="AC7" s="96"/>
      <c r="AD7" s="98"/>
      <c r="AE7" s="99"/>
      <c r="AF7" s="100"/>
      <c r="AG7" s="96"/>
      <c r="AH7" s="98"/>
      <c r="AJ7" s="63"/>
      <c r="AK7" s="63"/>
    </row>
    <row r="8" spans="1:38" s="71" customFormat="1" ht="10.95" customHeight="1" x14ac:dyDescent="0.15">
      <c r="A8" s="101" t="s">
        <v>27</v>
      </c>
      <c r="B8" s="102" t="str">
        <f>VLOOKUP(A8,Orçamento!$D$21:$M$162,2,FALSE)</f>
        <v>DEMOLIÇÕES, REMOÇÕES E RETIRADAS</v>
      </c>
      <c r="C8" s="103">
        <f>Orçamento!K35</f>
        <v>0</v>
      </c>
      <c r="D8" s="103">
        <f>Orçamento!L35</f>
        <v>0</v>
      </c>
      <c r="E8" s="104">
        <f>C8+D8</f>
        <v>0</v>
      </c>
      <c r="F8" s="104" t="e">
        <f>+E8/E22*100</f>
        <v>#DIV/0!</v>
      </c>
      <c r="G8" s="105">
        <f>+H8*$C8</f>
        <v>0</v>
      </c>
      <c r="H8" s="106">
        <v>0</v>
      </c>
      <c r="I8" s="107">
        <f>+J8*$D8</f>
        <v>0</v>
      </c>
      <c r="J8" s="108">
        <f>H8</f>
        <v>0</v>
      </c>
      <c r="K8" s="105">
        <f>+L8*$C8</f>
        <v>0</v>
      </c>
      <c r="L8" s="106">
        <v>0</v>
      </c>
      <c r="M8" s="107">
        <f>+N8*$D8</f>
        <v>0</v>
      </c>
      <c r="N8" s="108">
        <f>L8</f>
        <v>0</v>
      </c>
      <c r="O8" s="110">
        <f>+P8*$C8</f>
        <v>0</v>
      </c>
      <c r="P8" s="109">
        <v>0</v>
      </c>
      <c r="Q8" s="103">
        <f>+R8*$D8</f>
        <v>0</v>
      </c>
      <c r="R8" s="111">
        <v>0</v>
      </c>
      <c r="S8" s="110">
        <f>+T8*$C8</f>
        <v>0</v>
      </c>
      <c r="T8" s="109">
        <v>0</v>
      </c>
      <c r="U8" s="103">
        <f>+V8*$D8</f>
        <v>0</v>
      </c>
      <c r="V8" s="111">
        <v>0</v>
      </c>
      <c r="W8" s="110">
        <f>+X8*$C8</f>
        <v>0</v>
      </c>
      <c r="X8" s="109">
        <v>0</v>
      </c>
      <c r="Y8" s="103">
        <f>+Z8*$D8</f>
        <v>0</v>
      </c>
      <c r="Z8" s="111">
        <v>0</v>
      </c>
      <c r="AA8" s="110">
        <f>+AB8*$C8</f>
        <v>0</v>
      </c>
      <c r="AB8" s="109">
        <v>0</v>
      </c>
      <c r="AC8" s="103">
        <f>+AD8*$D8</f>
        <v>0</v>
      </c>
      <c r="AD8" s="111">
        <v>0</v>
      </c>
      <c r="AE8" s="110">
        <f>+AF8*$C8</f>
        <v>0</v>
      </c>
      <c r="AF8" s="109">
        <v>0</v>
      </c>
      <c r="AG8" s="103">
        <f>+AH8*$D8</f>
        <v>0</v>
      </c>
      <c r="AH8" s="111">
        <v>0</v>
      </c>
      <c r="AJ8" s="112" t="e">
        <f>+AF8+AB8+X8+T8+P8+#REF!+L8+H8</f>
        <v>#REF!</v>
      </c>
      <c r="AK8" s="112" t="e">
        <f>+AH8+AD8+Z8+V8+R8+#REF!+N8+J8</f>
        <v>#REF!</v>
      </c>
      <c r="AL8" s="71">
        <v>1</v>
      </c>
    </row>
    <row r="9" spans="1:38" s="121" customFormat="1" ht="10.95" customHeight="1" x14ac:dyDescent="0.15">
      <c r="A9" s="113" t="s">
        <v>44</v>
      </c>
      <c r="B9" s="114" t="str">
        <f>VLOOKUP(A9,Orçamento!$D$21:$M$162,2,FALSE)</f>
        <v>INSTALAÇÕES PROVISÓRIAS</v>
      </c>
      <c r="C9" s="115">
        <f>Orçamento!K42</f>
        <v>0</v>
      </c>
      <c r="D9" s="115">
        <f>Orçamento!L42</f>
        <v>0</v>
      </c>
      <c r="E9" s="116">
        <f t="shared" ref="E9:E11" si="0">C9+D9</f>
        <v>0</v>
      </c>
      <c r="F9" s="116" t="e">
        <f>+E9/E$22*100</f>
        <v>#DIV/0!</v>
      </c>
      <c r="G9" s="117">
        <f t="shared" ref="G9:G11" si="1">+H9*$C9</f>
        <v>0</v>
      </c>
      <c r="H9" s="118">
        <v>0</v>
      </c>
      <c r="I9" s="119">
        <f t="shared" ref="I9:I11" si="2">+J9*$D9</f>
        <v>0</v>
      </c>
      <c r="J9" s="120">
        <f t="shared" ref="J9:J11" si="3">H9</f>
        <v>0</v>
      </c>
      <c r="K9" s="117">
        <f t="shared" ref="K9:K11" si="4">+L9*$C9</f>
        <v>0</v>
      </c>
      <c r="L9" s="118">
        <v>0</v>
      </c>
      <c r="M9" s="119">
        <f t="shared" ref="M9:M11" si="5">+N9*$D9</f>
        <v>0</v>
      </c>
      <c r="N9" s="120">
        <f t="shared" ref="N9:N11" si="6">L9</f>
        <v>0</v>
      </c>
      <c r="O9" s="117">
        <f t="shared" ref="O9:O11" si="7">+P9*$C9</f>
        <v>0</v>
      </c>
      <c r="P9" s="118">
        <v>0</v>
      </c>
      <c r="Q9" s="119">
        <f t="shared" ref="Q9:Q11" si="8">+R9*$D9</f>
        <v>0</v>
      </c>
      <c r="R9" s="120">
        <v>0</v>
      </c>
      <c r="S9" s="117">
        <f t="shared" ref="S9:S11" si="9">+T9*$C9</f>
        <v>0</v>
      </c>
      <c r="T9" s="118">
        <v>0</v>
      </c>
      <c r="U9" s="119">
        <f t="shared" ref="U9:U11" si="10">+V9*$D9</f>
        <v>0</v>
      </c>
      <c r="V9" s="120">
        <v>0</v>
      </c>
      <c r="W9" s="117">
        <f t="shared" ref="W9:W11" si="11">+X9*$C9</f>
        <v>0</v>
      </c>
      <c r="X9" s="118">
        <v>0</v>
      </c>
      <c r="Y9" s="119">
        <f t="shared" ref="Y9:Y11" si="12">+Z9*$D9</f>
        <v>0</v>
      </c>
      <c r="Z9" s="120">
        <v>0</v>
      </c>
      <c r="AA9" s="117">
        <f t="shared" ref="AA9:AA11" si="13">+AB9*$C9</f>
        <v>0</v>
      </c>
      <c r="AB9" s="118">
        <v>0</v>
      </c>
      <c r="AC9" s="119">
        <f t="shared" ref="AC9:AC11" si="14">+AD9*$D9</f>
        <v>0</v>
      </c>
      <c r="AD9" s="120">
        <v>0</v>
      </c>
      <c r="AE9" s="117">
        <f t="shared" ref="AE9:AE11" si="15">+AF9*$C9</f>
        <v>0</v>
      </c>
      <c r="AF9" s="118">
        <v>0</v>
      </c>
      <c r="AG9" s="119">
        <f t="shared" ref="AG9:AG11" si="16">+AH9*$D9</f>
        <v>0</v>
      </c>
      <c r="AH9" s="120">
        <v>0</v>
      </c>
      <c r="AJ9" s="122" t="e">
        <f>+AF9+AB9+X9+T9+P9+#REF!+L9+H9</f>
        <v>#REF!</v>
      </c>
      <c r="AK9" s="122" t="e">
        <f>+AH9+AD9+Z9+V9+R9+#REF!+N9+J9</f>
        <v>#REF!</v>
      </c>
      <c r="AL9" s="121">
        <v>2</v>
      </c>
    </row>
    <row r="10" spans="1:38" s="71" customFormat="1" ht="10.95" customHeight="1" x14ac:dyDescent="0.15">
      <c r="A10" s="101" t="s">
        <v>49</v>
      </c>
      <c r="B10" s="102" t="str">
        <f>VLOOKUP(A10,Orçamento!$D$21:$M$162,2,FALSE)</f>
        <v>ADMINISTRAÇÃO DOS SERVIÇOS</v>
      </c>
      <c r="C10" s="103">
        <f>Orçamento!K47</f>
        <v>0</v>
      </c>
      <c r="D10" s="103">
        <f>Orçamento!L47</f>
        <v>0</v>
      </c>
      <c r="E10" s="104">
        <f t="shared" si="0"/>
        <v>0</v>
      </c>
      <c r="F10" s="104" t="e">
        <f>+E10/E$22*100</f>
        <v>#DIV/0!</v>
      </c>
      <c r="G10" s="110">
        <f t="shared" si="1"/>
        <v>0</v>
      </c>
      <c r="H10" s="109">
        <v>0</v>
      </c>
      <c r="I10" s="103">
        <f t="shared" si="2"/>
        <v>0</v>
      </c>
      <c r="J10" s="111">
        <f t="shared" si="3"/>
        <v>0</v>
      </c>
      <c r="K10" s="110">
        <f t="shared" si="4"/>
        <v>0</v>
      </c>
      <c r="L10" s="109">
        <v>0</v>
      </c>
      <c r="M10" s="103">
        <f t="shared" si="5"/>
        <v>0</v>
      </c>
      <c r="N10" s="111">
        <f t="shared" si="6"/>
        <v>0</v>
      </c>
      <c r="O10" s="110">
        <f t="shared" si="7"/>
        <v>0</v>
      </c>
      <c r="P10" s="109">
        <v>0</v>
      </c>
      <c r="Q10" s="103">
        <f t="shared" si="8"/>
        <v>0</v>
      </c>
      <c r="R10" s="111">
        <v>0</v>
      </c>
      <c r="S10" s="110">
        <f t="shared" si="9"/>
        <v>0</v>
      </c>
      <c r="T10" s="109">
        <v>0</v>
      </c>
      <c r="U10" s="103">
        <f t="shared" si="10"/>
        <v>0</v>
      </c>
      <c r="V10" s="111">
        <v>0</v>
      </c>
      <c r="W10" s="110">
        <f t="shared" si="11"/>
        <v>0</v>
      </c>
      <c r="X10" s="109">
        <v>0</v>
      </c>
      <c r="Y10" s="103">
        <f t="shared" si="12"/>
        <v>0</v>
      </c>
      <c r="Z10" s="111">
        <v>0</v>
      </c>
      <c r="AA10" s="110">
        <f t="shared" si="13"/>
        <v>0</v>
      </c>
      <c r="AB10" s="109">
        <v>0</v>
      </c>
      <c r="AC10" s="103">
        <f t="shared" si="14"/>
        <v>0</v>
      </c>
      <c r="AD10" s="111">
        <v>0</v>
      </c>
      <c r="AE10" s="110">
        <f t="shared" si="15"/>
        <v>0</v>
      </c>
      <c r="AF10" s="109">
        <v>0</v>
      </c>
      <c r="AG10" s="103">
        <f t="shared" si="16"/>
        <v>0</v>
      </c>
      <c r="AH10" s="111">
        <v>0</v>
      </c>
      <c r="AJ10" s="112" t="e">
        <f>+AF10+AB10+X10+T10+P10+#REF!+L10+H10</f>
        <v>#REF!</v>
      </c>
      <c r="AK10" s="112" t="e">
        <f>+AH10+AD10+Z10+V10+R10+#REF!+N10+J10</f>
        <v>#REF!</v>
      </c>
      <c r="AL10" s="71">
        <v>3</v>
      </c>
    </row>
    <row r="11" spans="1:38" s="121" customFormat="1" ht="10.95" customHeight="1" x14ac:dyDescent="0.15">
      <c r="A11" s="113" t="s">
        <v>54</v>
      </c>
      <c r="B11" s="114" t="str">
        <f>VLOOKUP(A11,Orçamento!$D$21:$M$162,2,FALSE)</f>
        <v>LIMPEZA DA OBRA</v>
      </c>
      <c r="C11" s="115">
        <f>Orçamento!K52</f>
        <v>0</v>
      </c>
      <c r="D11" s="115">
        <f>Orçamento!L52</f>
        <v>0</v>
      </c>
      <c r="E11" s="116">
        <f t="shared" si="0"/>
        <v>0</v>
      </c>
      <c r="F11" s="116" t="e">
        <f>+E11/E$22*100</f>
        <v>#DIV/0!</v>
      </c>
      <c r="G11" s="117">
        <f t="shared" si="1"/>
        <v>0</v>
      </c>
      <c r="H11" s="118">
        <v>0</v>
      </c>
      <c r="I11" s="119">
        <f t="shared" si="2"/>
        <v>0</v>
      </c>
      <c r="J11" s="120">
        <f t="shared" si="3"/>
        <v>0</v>
      </c>
      <c r="K11" s="117">
        <f t="shared" si="4"/>
        <v>0</v>
      </c>
      <c r="L11" s="118">
        <v>0</v>
      </c>
      <c r="M11" s="119">
        <f t="shared" si="5"/>
        <v>0</v>
      </c>
      <c r="N11" s="120">
        <f t="shared" si="6"/>
        <v>0</v>
      </c>
      <c r="O11" s="117">
        <f t="shared" si="7"/>
        <v>0</v>
      </c>
      <c r="P11" s="118">
        <v>0</v>
      </c>
      <c r="Q11" s="119">
        <f t="shared" si="8"/>
        <v>0</v>
      </c>
      <c r="R11" s="120">
        <v>0</v>
      </c>
      <c r="S11" s="117">
        <f t="shared" si="9"/>
        <v>0</v>
      </c>
      <c r="T11" s="118">
        <v>0</v>
      </c>
      <c r="U11" s="119">
        <f t="shared" si="10"/>
        <v>0</v>
      </c>
      <c r="V11" s="120">
        <v>0</v>
      </c>
      <c r="W11" s="117">
        <f t="shared" si="11"/>
        <v>0</v>
      </c>
      <c r="X11" s="118">
        <v>0</v>
      </c>
      <c r="Y11" s="119">
        <f t="shared" si="12"/>
        <v>0</v>
      </c>
      <c r="Z11" s="120">
        <v>0</v>
      </c>
      <c r="AA11" s="117">
        <f t="shared" si="13"/>
        <v>0</v>
      </c>
      <c r="AB11" s="118">
        <v>0</v>
      </c>
      <c r="AC11" s="119">
        <f t="shared" si="14"/>
        <v>0</v>
      </c>
      <c r="AD11" s="120">
        <v>0</v>
      </c>
      <c r="AE11" s="117">
        <f t="shared" si="15"/>
        <v>0</v>
      </c>
      <c r="AF11" s="118">
        <v>0</v>
      </c>
      <c r="AG11" s="119">
        <f t="shared" si="16"/>
        <v>0</v>
      </c>
      <c r="AH11" s="120">
        <v>0</v>
      </c>
      <c r="AJ11" s="122" t="e">
        <f>+AF11+AB11+X11+T11+P11+#REF!+L11+H11</f>
        <v>#REF!</v>
      </c>
      <c r="AK11" s="122" t="e">
        <f>+AH11+AD11+Z11+V11+R11+#REF!+N11+J11</f>
        <v>#REF!</v>
      </c>
      <c r="AL11" s="121">
        <v>4</v>
      </c>
    </row>
    <row r="12" spans="1:38" s="71" customFormat="1" ht="10.95" customHeight="1" x14ac:dyDescent="0.15">
      <c r="A12" s="101">
        <v>2</v>
      </c>
      <c r="B12" s="102" t="str">
        <f>VLOOKUP(A12,Orçamento!$D$21:$M$162,2,FALSE)</f>
        <v>VEDAÇÕES - ALVENARIA E DIVISÓRIAS</v>
      </c>
      <c r="C12" s="103">
        <f>Orçamento!K57</f>
        <v>0</v>
      </c>
      <c r="D12" s="103">
        <f>Orçamento!L57</f>
        <v>0</v>
      </c>
      <c r="E12" s="104">
        <f t="shared" ref="E12" si="17">C12+D12</f>
        <v>0</v>
      </c>
      <c r="F12" s="104" t="e">
        <f>+E12/E$22*100</f>
        <v>#DIV/0!</v>
      </c>
      <c r="G12" s="110">
        <f t="shared" ref="G12" si="18">+H12*$C12</f>
        <v>0</v>
      </c>
      <c r="H12" s="109">
        <v>0</v>
      </c>
      <c r="I12" s="103">
        <f t="shared" ref="I12" si="19">+J12*$D12</f>
        <v>0</v>
      </c>
      <c r="J12" s="111">
        <f t="shared" ref="J12" si="20">H12</f>
        <v>0</v>
      </c>
      <c r="K12" s="110">
        <f t="shared" ref="K12" si="21">+L12*$C12</f>
        <v>0</v>
      </c>
      <c r="L12" s="109">
        <v>0</v>
      </c>
      <c r="M12" s="103">
        <f t="shared" ref="M12" si="22">+N12*$D12</f>
        <v>0</v>
      </c>
      <c r="N12" s="111">
        <f t="shared" ref="N12" si="23">L12</f>
        <v>0</v>
      </c>
      <c r="O12" s="110"/>
      <c r="P12" s="109"/>
      <c r="Q12" s="103"/>
      <c r="R12" s="111"/>
      <c r="S12" s="110"/>
      <c r="T12" s="109"/>
      <c r="U12" s="103"/>
      <c r="V12" s="111"/>
      <c r="W12" s="110"/>
      <c r="X12" s="109"/>
      <c r="Y12" s="103"/>
      <c r="Z12" s="111"/>
      <c r="AA12" s="110"/>
      <c r="AB12" s="109"/>
      <c r="AC12" s="103"/>
      <c r="AD12" s="111"/>
      <c r="AE12" s="110"/>
      <c r="AF12" s="109"/>
      <c r="AG12" s="103"/>
      <c r="AH12" s="111"/>
      <c r="AJ12" s="112" t="e">
        <f>+AF12+AB12+X12+T12+P12+#REF!+L12+H12</f>
        <v>#REF!</v>
      </c>
      <c r="AK12" s="112" t="e">
        <f>+AH12+AD12+Z12+V12+R12+#REF!+N12+J12</f>
        <v>#REF!</v>
      </c>
      <c r="AL12" s="71">
        <v>6</v>
      </c>
    </row>
    <row r="13" spans="1:38" s="121" customFormat="1" ht="10.95" customHeight="1" x14ac:dyDescent="0.15">
      <c r="A13" s="113">
        <v>3</v>
      </c>
      <c r="B13" s="114" t="str">
        <f>VLOOKUP(A13,Orçamento!$D$21:$M$162,2,FALSE)</f>
        <v>ESQUADRIAS</v>
      </c>
      <c r="C13" s="115">
        <f>Orçamento!K67</f>
        <v>0</v>
      </c>
      <c r="D13" s="115">
        <f>Orçamento!L67</f>
        <v>0</v>
      </c>
      <c r="E13" s="116">
        <f>C13+D13</f>
        <v>0</v>
      </c>
      <c r="F13" s="116" t="e">
        <f>+E13/E28*100</f>
        <v>#DIV/0!</v>
      </c>
      <c r="G13" s="117">
        <f>+H13*$C13</f>
        <v>0</v>
      </c>
      <c r="H13" s="118">
        <v>0</v>
      </c>
      <c r="I13" s="119">
        <f>+J13*$D13</f>
        <v>0</v>
      </c>
      <c r="J13" s="120">
        <f>H13</f>
        <v>0</v>
      </c>
      <c r="K13" s="117">
        <f>+L13*$C13</f>
        <v>0</v>
      </c>
      <c r="L13" s="118">
        <v>0</v>
      </c>
      <c r="M13" s="119">
        <f>+N13*$D13</f>
        <v>0</v>
      </c>
      <c r="N13" s="120">
        <f>L13</f>
        <v>0</v>
      </c>
      <c r="O13" s="117">
        <f>+P13*$C13</f>
        <v>0</v>
      </c>
      <c r="P13" s="118">
        <v>0</v>
      </c>
      <c r="Q13" s="119">
        <f>+R13*$D13</f>
        <v>0</v>
      </c>
      <c r="R13" s="120">
        <v>0</v>
      </c>
      <c r="S13" s="117">
        <f>+T13*$C13</f>
        <v>0</v>
      </c>
      <c r="T13" s="118">
        <v>0</v>
      </c>
      <c r="U13" s="119">
        <f>+V13*$D13</f>
        <v>0</v>
      </c>
      <c r="V13" s="120">
        <v>0</v>
      </c>
      <c r="W13" s="117">
        <f>+X13*$C13</f>
        <v>0</v>
      </c>
      <c r="X13" s="118">
        <v>0</v>
      </c>
      <c r="Y13" s="119">
        <f>+Z13*$D13</f>
        <v>0</v>
      </c>
      <c r="Z13" s="120">
        <v>0</v>
      </c>
      <c r="AA13" s="117">
        <f>+AB13*$C13</f>
        <v>0</v>
      </c>
      <c r="AB13" s="118">
        <v>0</v>
      </c>
      <c r="AC13" s="119">
        <f>+AD13*$D13</f>
        <v>0</v>
      </c>
      <c r="AD13" s="120">
        <v>0</v>
      </c>
      <c r="AE13" s="117">
        <f>+AF13*$C13</f>
        <v>0</v>
      </c>
      <c r="AF13" s="118">
        <v>0</v>
      </c>
      <c r="AG13" s="119">
        <f>+AH13*$D13</f>
        <v>0</v>
      </c>
      <c r="AH13" s="120">
        <v>0</v>
      </c>
      <c r="AJ13" s="122" t="e">
        <f>+AF13+AB13+X13+T13+P13+#REF!+L13+H13</f>
        <v>#REF!</v>
      </c>
      <c r="AK13" s="122" t="e">
        <f>+AH13+AD13+Z13+V13+R13+#REF!+N13+J13</f>
        <v>#REF!</v>
      </c>
      <c r="AL13" s="121">
        <v>1</v>
      </c>
    </row>
    <row r="14" spans="1:38" s="71" customFormat="1" ht="10.95" customHeight="1" x14ac:dyDescent="0.15">
      <c r="A14" s="101">
        <v>4</v>
      </c>
      <c r="B14" s="102" t="str">
        <f>VLOOKUP(A14,Orçamento!$D$21:$M$162,2,FALSE)</f>
        <v>REVESTIMENTOS, PINTURAS, ACESSÓRIOS SANITÁRIOS</v>
      </c>
      <c r="C14" s="103">
        <f>Orçamento!K92</f>
        <v>0</v>
      </c>
      <c r="D14" s="103">
        <f>Orçamento!L92</f>
        <v>0</v>
      </c>
      <c r="E14" s="104">
        <f t="shared" ref="E14:E18" si="24">C14+D14</f>
        <v>0</v>
      </c>
      <c r="F14" s="104" t="e">
        <f>+E14/E$22*100</f>
        <v>#DIV/0!</v>
      </c>
      <c r="G14" s="110">
        <f t="shared" ref="G14:G18" si="25">+H14*$C14</f>
        <v>0</v>
      </c>
      <c r="H14" s="109">
        <v>0</v>
      </c>
      <c r="I14" s="103">
        <f t="shared" ref="I14:I18" si="26">+J14*$D14</f>
        <v>0</v>
      </c>
      <c r="J14" s="111">
        <f t="shared" ref="J14:J18" si="27">H14</f>
        <v>0</v>
      </c>
      <c r="K14" s="110">
        <f t="shared" ref="K14:K18" si="28">+L14*$C14</f>
        <v>0</v>
      </c>
      <c r="L14" s="109">
        <v>0</v>
      </c>
      <c r="M14" s="103">
        <f t="shared" ref="M14:M18" si="29">+N14*$D14</f>
        <v>0</v>
      </c>
      <c r="N14" s="111">
        <f t="shared" ref="N14:N18" si="30">L14</f>
        <v>0</v>
      </c>
      <c r="O14" s="110">
        <f t="shared" ref="O14:O17" si="31">+P14*$C14</f>
        <v>0</v>
      </c>
      <c r="P14" s="109">
        <v>0</v>
      </c>
      <c r="Q14" s="103">
        <f t="shared" ref="Q14:Q17" si="32">+R14*$D14</f>
        <v>0</v>
      </c>
      <c r="R14" s="111">
        <v>0</v>
      </c>
      <c r="S14" s="110">
        <f t="shared" ref="S14:S17" si="33">+T14*$C14</f>
        <v>0</v>
      </c>
      <c r="T14" s="109">
        <v>0</v>
      </c>
      <c r="U14" s="103">
        <f t="shared" ref="U14:U17" si="34">+V14*$D14</f>
        <v>0</v>
      </c>
      <c r="V14" s="111">
        <v>0</v>
      </c>
      <c r="W14" s="110">
        <f t="shared" ref="W14:W17" si="35">+X14*$C14</f>
        <v>0</v>
      </c>
      <c r="X14" s="109">
        <v>0</v>
      </c>
      <c r="Y14" s="103">
        <f t="shared" ref="Y14:Y17" si="36">+Z14*$D14</f>
        <v>0</v>
      </c>
      <c r="Z14" s="111">
        <v>0</v>
      </c>
      <c r="AA14" s="110">
        <f t="shared" ref="AA14:AA17" si="37">+AB14*$C14</f>
        <v>0</v>
      </c>
      <c r="AB14" s="109">
        <v>0</v>
      </c>
      <c r="AC14" s="103">
        <f t="shared" ref="AC14:AC17" si="38">+AD14*$D14</f>
        <v>0</v>
      </c>
      <c r="AD14" s="111">
        <v>0</v>
      </c>
      <c r="AE14" s="110">
        <f t="shared" ref="AE14:AE17" si="39">+AF14*$C14</f>
        <v>0</v>
      </c>
      <c r="AF14" s="109">
        <v>0</v>
      </c>
      <c r="AG14" s="103">
        <f t="shared" ref="AG14:AG17" si="40">+AH14*$D14</f>
        <v>0</v>
      </c>
      <c r="AH14" s="111">
        <v>0</v>
      </c>
      <c r="AJ14" s="112" t="e">
        <f>+AF14+AB14+X14+T14+P14+#REF!+L14+H14</f>
        <v>#REF!</v>
      </c>
      <c r="AK14" s="112" t="e">
        <f>+AH14+AD14+Z14+V14+R14+#REF!+N14+J14</f>
        <v>#REF!</v>
      </c>
      <c r="AL14" s="71">
        <v>2</v>
      </c>
    </row>
    <row r="15" spans="1:38" s="121" customFormat="1" ht="10.95" customHeight="1" x14ac:dyDescent="0.15">
      <c r="A15" s="113">
        <v>5</v>
      </c>
      <c r="B15" s="114" t="str">
        <f>VLOOKUP(A15,Orçamento!$D$21:$M$162,2,FALSE)</f>
        <v>PISOS</v>
      </c>
      <c r="C15" s="115">
        <f>Orçamento!K101</f>
        <v>0</v>
      </c>
      <c r="D15" s="115">
        <f>Orçamento!L101</f>
        <v>0</v>
      </c>
      <c r="E15" s="116">
        <f t="shared" si="24"/>
        <v>0</v>
      </c>
      <c r="F15" s="116" t="e">
        <f>+E15/E$22*100</f>
        <v>#DIV/0!</v>
      </c>
      <c r="G15" s="117">
        <f t="shared" si="25"/>
        <v>0</v>
      </c>
      <c r="H15" s="118">
        <v>0</v>
      </c>
      <c r="I15" s="119">
        <f t="shared" si="26"/>
        <v>0</v>
      </c>
      <c r="J15" s="120">
        <f t="shared" si="27"/>
        <v>0</v>
      </c>
      <c r="K15" s="117">
        <f t="shared" si="28"/>
        <v>0</v>
      </c>
      <c r="L15" s="118">
        <v>0</v>
      </c>
      <c r="M15" s="119">
        <f t="shared" si="29"/>
        <v>0</v>
      </c>
      <c r="N15" s="120">
        <f t="shared" si="30"/>
        <v>0</v>
      </c>
      <c r="O15" s="117">
        <f t="shared" si="31"/>
        <v>0</v>
      </c>
      <c r="P15" s="118">
        <v>0</v>
      </c>
      <c r="Q15" s="119">
        <f t="shared" si="32"/>
        <v>0</v>
      </c>
      <c r="R15" s="120">
        <v>0</v>
      </c>
      <c r="S15" s="117">
        <f t="shared" si="33"/>
        <v>0</v>
      </c>
      <c r="T15" s="118">
        <v>0</v>
      </c>
      <c r="U15" s="119">
        <f t="shared" si="34"/>
        <v>0</v>
      </c>
      <c r="V15" s="120">
        <v>0</v>
      </c>
      <c r="W15" s="117">
        <f t="shared" si="35"/>
        <v>0</v>
      </c>
      <c r="X15" s="118">
        <v>0</v>
      </c>
      <c r="Y15" s="119">
        <f t="shared" si="36"/>
        <v>0</v>
      </c>
      <c r="Z15" s="120">
        <v>0</v>
      </c>
      <c r="AA15" s="117">
        <f t="shared" si="37"/>
        <v>0</v>
      </c>
      <c r="AB15" s="118">
        <v>0</v>
      </c>
      <c r="AC15" s="119">
        <f t="shared" si="38"/>
        <v>0</v>
      </c>
      <c r="AD15" s="120">
        <v>0</v>
      </c>
      <c r="AE15" s="117">
        <f t="shared" si="39"/>
        <v>0</v>
      </c>
      <c r="AF15" s="118">
        <v>0</v>
      </c>
      <c r="AG15" s="119">
        <f t="shared" si="40"/>
        <v>0</v>
      </c>
      <c r="AH15" s="120">
        <v>0</v>
      </c>
      <c r="AJ15" s="122" t="e">
        <f>+AF15+AB15+X15+T15+P15+#REF!+L15+H15</f>
        <v>#REF!</v>
      </c>
      <c r="AK15" s="122" t="e">
        <f>+AH15+AD15+Z15+V15+R15+#REF!+N15+J15</f>
        <v>#REF!</v>
      </c>
      <c r="AL15" s="121">
        <v>3</v>
      </c>
    </row>
    <row r="16" spans="1:38" s="71" customFormat="1" ht="10.95" customHeight="1" x14ac:dyDescent="0.15">
      <c r="A16" s="101">
        <v>6</v>
      </c>
      <c r="B16" s="102" t="str">
        <f>VLOOKUP(A16,Orçamento!$D$21:$M$162,2,FALSE)</f>
        <v>DIVERSOS</v>
      </c>
      <c r="C16" s="103">
        <f>Orçamento!K110</f>
        <v>0</v>
      </c>
      <c r="D16" s="103">
        <f>Orçamento!L110</f>
        <v>0</v>
      </c>
      <c r="E16" s="104">
        <f t="shared" si="24"/>
        <v>0</v>
      </c>
      <c r="F16" s="104" t="e">
        <f>+E16/E$22*100</f>
        <v>#DIV/0!</v>
      </c>
      <c r="G16" s="110">
        <f t="shared" si="25"/>
        <v>0</v>
      </c>
      <c r="H16" s="109">
        <v>0</v>
      </c>
      <c r="I16" s="103">
        <f t="shared" si="26"/>
        <v>0</v>
      </c>
      <c r="J16" s="111">
        <f t="shared" si="27"/>
        <v>0</v>
      </c>
      <c r="K16" s="110">
        <f t="shared" si="28"/>
        <v>0</v>
      </c>
      <c r="L16" s="109">
        <v>0</v>
      </c>
      <c r="M16" s="103">
        <f t="shared" si="29"/>
        <v>0</v>
      </c>
      <c r="N16" s="111">
        <f t="shared" si="30"/>
        <v>0</v>
      </c>
      <c r="O16" s="110">
        <f t="shared" si="31"/>
        <v>0</v>
      </c>
      <c r="P16" s="109">
        <v>0</v>
      </c>
      <c r="Q16" s="103">
        <f t="shared" si="32"/>
        <v>0</v>
      </c>
      <c r="R16" s="111">
        <v>0</v>
      </c>
      <c r="S16" s="110">
        <f t="shared" si="33"/>
        <v>0</v>
      </c>
      <c r="T16" s="109">
        <v>0</v>
      </c>
      <c r="U16" s="103">
        <f t="shared" si="34"/>
        <v>0</v>
      </c>
      <c r="V16" s="111">
        <v>0</v>
      </c>
      <c r="W16" s="110">
        <f t="shared" si="35"/>
        <v>0</v>
      </c>
      <c r="X16" s="109">
        <v>0</v>
      </c>
      <c r="Y16" s="103">
        <f t="shared" si="36"/>
        <v>0</v>
      </c>
      <c r="Z16" s="111">
        <v>0</v>
      </c>
      <c r="AA16" s="110">
        <f t="shared" si="37"/>
        <v>0</v>
      </c>
      <c r="AB16" s="109">
        <v>0</v>
      </c>
      <c r="AC16" s="103">
        <f t="shared" si="38"/>
        <v>0</v>
      </c>
      <c r="AD16" s="111">
        <v>0</v>
      </c>
      <c r="AE16" s="110">
        <f t="shared" si="39"/>
        <v>0</v>
      </c>
      <c r="AF16" s="109">
        <v>0</v>
      </c>
      <c r="AG16" s="103">
        <f t="shared" si="40"/>
        <v>0</v>
      </c>
      <c r="AH16" s="111">
        <v>0</v>
      </c>
      <c r="AJ16" s="112" t="e">
        <f>+AF16+AB16+X16+T16+P16+#REF!+L16+H16</f>
        <v>#REF!</v>
      </c>
      <c r="AK16" s="112" t="e">
        <f>+AH16+AD16+Z16+V16+R16+#REF!+N16+J16</f>
        <v>#REF!</v>
      </c>
      <c r="AL16" s="71">
        <v>4</v>
      </c>
    </row>
    <row r="17" spans="1:38" s="121" customFormat="1" ht="10.95" customHeight="1" x14ac:dyDescent="0.15">
      <c r="A17" s="113">
        <v>7</v>
      </c>
      <c r="B17" s="114" t="str">
        <f>VLOOKUP(A17,Orçamento!$D$21:$M$162,2,FALSE)</f>
        <v>ELEVADOR</v>
      </c>
      <c r="C17" s="115">
        <f>Orçamento!K114</f>
        <v>0</v>
      </c>
      <c r="D17" s="115">
        <f>Orçamento!L114</f>
        <v>0</v>
      </c>
      <c r="E17" s="116">
        <f t="shared" si="24"/>
        <v>0</v>
      </c>
      <c r="F17" s="116" t="e">
        <f>+E17/E$22*100</f>
        <v>#DIV/0!</v>
      </c>
      <c r="G17" s="117">
        <f t="shared" si="25"/>
        <v>0</v>
      </c>
      <c r="H17" s="118">
        <v>0</v>
      </c>
      <c r="I17" s="119">
        <f t="shared" si="26"/>
        <v>0</v>
      </c>
      <c r="J17" s="120">
        <f t="shared" si="27"/>
        <v>0</v>
      </c>
      <c r="K17" s="117">
        <f t="shared" si="28"/>
        <v>0</v>
      </c>
      <c r="L17" s="118">
        <v>0</v>
      </c>
      <c r="M17" s="119">
        <f t="shared" si="29"/>
        <v>0</v>
      </c>
      <c r="N17" s="120">
        <f t="shared" si="30"/>
        <v>0</v>
      </c>
      <c r="O17" s="117">
        <f t="shared" si="31"/>
        <v>0</v>
      </c>
      <c r="P17" s="118">
        <v>0</v>
      </c>
      <c r="Q17" s="119">
        <f t="shared" si="32"/>
        <v>0</v>
      </c>
      <c r="R17" s="120">
        <v>0</v>
      </c>
      <c r="S17" s="117">
        <f t="shared" si="33"/>
        <v>0</v>
      </c>
      <c r="T17" s="118">
        <v>0</v>
      </c>
      <c r="U17" s="119">
        <f t="shared" si="34"/>
        <v>0</v>
      </c>
      <c r="V17" s="120">
        <v>0</v>
      </c>
      <c r="W17" s="117">
        <f t="shared" si="35"/>
        <v>0</v>
      </c>
      <c r="X17" s="118">
        <v>0</v>
      </c>
      <c r="Y17" s="119">
        <f t="shared" si="36"/>
        <v>0</v>
      </c>
      <c r="Z17" s="120">
        <v>0</v>
      </c>
      <c r="AA17" s="117">
        <f t="shared" si="37"/>
        <v>0</v>
      </c>
      <c r="AB17" s="118">
        <v>0</v>
      </c>
      <c r="AC17" s="119">
        <f t="shared" si="38"/>
        <v>0</v>
      </c>
      <c r="AD17" s="120">
        <v>0</v>
      </c>
      <c r="AE17" s="117">
        <f t="shared" si="39"/>
        <v>0</v>
      </c>
      <c r="AF17" s="118">
        <v>0</v>
      </c>
      <c r="AG17" s="119">
        <f t="shared" si="40"/>
        <v>0</v>
      </c>
      <c r="AH17" s="120">
        <v>0</v>
      </c>
      <c r="AJ17" s="122" t="e">
        <f>+AF17+AB17+X17+T17+P17+#REF!+L17+H17</f>
        <v>#REF!</v>
      </c>
      <c r="AK17" s="122" t="e">
        <f>+AH17+AD17+Z17+V17+R17+#REF!+N17+J17</f>
        <v>#REF!</v>
      </c>
      <c r="AL17" s="121">
        <v>5</v>
      </c>
    </row>
    <row r="18" spans="1:38" s="71" customFormat="1" ht="10.95" customHeight="1" x14ac:dyDescent="0.15">
      <c r="A18" s="101">
        <v>8</v>
      </c>
      <c r="B18" s="102" t="str">
        <f>VLOOKUP(A18,Orçamento!$D$21:$M$162,2,FALSE)</f>
        <v>ENTREGA FINAL</v>
      </c>
      <c r="C18" s="103">
        <f>Orçamento!K119</f>
        <v>0</v>
      </c>
      <c r="D18" s="103">
        <f>Orçamento!L119</f>
        <v>0</v>
      </c>
      <c r="E18" s="104">
        <f t="shared" si="24"/>
        <v>0</v>
      </c>
      <c r="F18" s="104" t="e">
        <f>+E18/E$22*100</f>
        <v>#DIV/0!</v>
      </c>
      <c r="G18" s="110">
        <f t="shared" si="25"/>
        <v>0</v>
      </c>
      <c r="H18" s="109">
        <v>0</v>
      </c>
      <c r="I18" s="103">
        <f t="shared" si="26"/>
        <v>0</v>
      </c>
      <c r="J18" s="111">
        <f t="shared" si="27"/>
        <v>0</v>
      </c>
      <c r="K18" s="110">
        <f t="shared" si="28"/>
        <v>0</v>
      </c>
      <c r="L18" s="109">
        <v>0</v>
      </c>
      <c r="M18" s="103">
        <f t="shared" si="29"/>
        <v>0</v>
      </c>
      <c r="N18" s="111">
        <f t="shared" si="30"/>
        <v>0</v>
      </c>
      <c r="O18" s="110"/>
      <c r="P18" s="109"/>
      <c r="Q18" s="103"/>
      <c r="R18" s="111"/>
      <c r="S18" s="110"/>
      <c r="T18" s="109"/>
      <c r="U18" s="103"/>
      <c r="V18" s="111"/>
      <c r="W18" s="110"/>
      <c r="X18" s="109"/>
      <c r="Y18" s="103"/>
      <c r="Z18" s="111"/>
      <c r="AA18" s="110"/>
      <c r="AB18" s="109"/>
      <c r="AC18" s="103"/>
      <c r="AD18" s="111"/>
      <c r="AE18" s="110"/>
      <c r="AF18" s="109"/>
      <c r="AG18" s="103"/>
      <c r="AH18" s="111"/>
      <c r="AJ18" s="112" t="e">
        <f>+AF18+AB18+X18+T18+P18+#REF!+L18+H18</f>
        <v>#REF!</v>
      </c>
      <c r="AK18" s="112" t="e">
        <f>+AH18+AD18+Z18+V18+R18+#REF!+N18+J18</f>
        <v>#REF!</v>
      </c>
      <c r="AL18" s="71">
        <v>6</v>
      </c>
    </row>
    <row r="19" spans="1:38" s="128" customFormat="1" ht="10.95" customHeight="1" x14ac:dyDescent="0.15">
      <c r="A19" s="101"/>
      <c r="B19" s="102"/>
      <c r="C19" s="123"/>
      <c r="D19" s="123"/>
      <c r="E19" s="241"/>
      <c r="F19" s="241"/>
      <c r="G19" s="124"/>
      <c r="H19" s="125"/>
      <c r="I19" s="126"/>
      <c r="J19" s="127"/>
      <c r="K19" s="242"/>
      <c r="L19" s="125"/>
      <c r="M19" s="126"/>
      <c r="N19" s="127"/>
      <c r="O19" s="124"/>
      <c r="P19" s="125"/>
      <c r="Q19" s="126"/>
      <c r="R19" s="127"/>
      <c r="S19" s="124"/>
      <c r="T19" s="125"/>
      <c r="U19" s="126"/>
      <c r="V19" s="127"/>
      <c r="W19" s="124"/>
      <c r="X19" s="125"/>
      <c r="Y19" s="126"/>
      <c r="Z19" s="127"/>
      <c r="AA19" s="124"/>
      <c r="AB19" s="125"/>
      <c r="AC19" s="126"/>
      <c r="AD19" s="127"/>
      <c r="AE19" s="124"/>
      <c r="AF19" s="125"/>
      <c r="AG19" s="126"/>
      <c r="AH19" s="127"/>
      <c r="AJ19" s="164"/>
      <c r="AK19" s="164"/>
      <c r="AL19" s="71"/>
    </row>
    <row r="20" spans="1:38" s="128" customFormat="1" ht="10.95" customHeight="1" x14ac:dyDescent="0.15">
      <c r="A20" s="101"/>
      <c r="B20" s="102"/>
      <c r="C20" s="123"/>
      <c r="D20" s="123"/>
      <c r="E20" s="241"/>
      <c r="F20" s="241"/>
      <c r="G20" s="124"/>
      <c r="H20" s="125"/>
      <c r="I20" s="126"/>
      <c r="J20" s="127"/>
      <c r="K20" s="242"/>
      <c r="L20" s="125"/>
      <c r="M20" s="126"/>
      <c r="N20" s="127"/>
      <c r="O20" s="124"/>
      <c r="P20" s="125"/>
      <c r="Q20" s="126"/>
      <c r="R20" s="127"/>
      <c r="S20" s="124"/>
      <c r="T20" s="125"/>
      <c r="U20" s="126"/>
      <c r="V20" s="127"/>
      <c r="W20" s="124"/>
      <c r="X20" s="125"/>
      <c r="Y20" s="126"/>
      <c r="Z20" s="127"/>
      <c r="AA20" s="124"/>
      <c r="AB20" s="125"/>
      <c r="AC20" s="126"/>
      <c r="AD20" s="127"/>
      <c r="AE20" s="124"/>
      <c r="AF20" s="125"/>
      <c r="AG20" s="126"/>
      <c r="AH20" s="127"/>
      <c r="AJ20" s="164"/>
      <c r="AK20" s="164"/>
      <c r="AL20" s="71"/>
    </row>
    <row r="21" spans="1:38" ht="10.95" customHeight="1" x14ac:dyDescent="0.25">
      <c r="A21"/>
      <c r="B21"/>
      <c r="C21"/>
      <c r="D21"/>
      <c r="E21"/>
      <c r="F21"/>
      <c r="G21" s="243"/>
      <c r="H21"/>
      <c r="I21"/>
      <c r="J21" s="244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J21"/>
      <c r="AK21"/>
    </row>
    <row r="22" spans="1:38" s="71" customFormat="1" ht="10.95" customHeight="1" x14ac:dyDescent="0.15">
      <c r="A22" s="129"/>
      <c r="B22" s="130" t="s">
        <v>195</v>
      </c>
      <c r="C22" s="131">
        <f>TRUNC(SUM(C8:C12),2)</f>
        <v>0</v>
      </c>
      <c r="D22" s="131">
        <f>TRUNC(SUM(D8:D12),2)</f>
        <v>0</v>
      </c>
      <c r="E22" s="132">
        <f>SUM(E8:E12)</f>
        <v>0</v>
      </c>
      <c r="F22" s="132" t="e">
        <f>SUM(F8:F12)</f>
        <v>#DIV/0!</v>
      </c>
      <c r="G22" s="133"/>
      <c r="H22" s="123"/>
      <c r="I22" s="123"/>
      <c r="J22" s="134"/>
      <c r="K22" s="135"/>
      <c r="L22" s="123"/>
      <c r="M22" s="123"/>
      <c r="N22" s="136"/>
      <c r="O22" s="133"/>
      <c r="P22" s="123"/>
      <c r="Q22" s="123"/>
      <c r="R22" s="134"/>
      <c r="S22" s="133"/>
      <c r="T22" s="123"/>
      <c r="U22" s="123"/>
      <c r="V22" s="134"/>
      <c r="W22" s="133"/>
      <c r="X22" s="123"/>
      <c r="Y22" s="123"/>
      <c r="Z22" s="134"/>
      <c r="AA22" s="133"/>
      <c r="AB22" s="123"/>
      <c r="AC22" s="123"/>
      <c r="AD22" s="134"/>
      <c r="AE22" s="133"/>
      <c r="AF22" s="123"/>
      <c r="AG22" s="123"/>
      <c r="AH22" s="134"/>
      <c r="AJ22" s="63"/>
      <c r="AK22" s="63"/>
    </row>
    <row r="23" spans="1:38" s="128" customFormat="1" ht="10.95" customHeight="1" x14ac:dyDescent="0.15">
      <c r="A23" s="137"/>
      <c r="B23" s="73"/>
      <c r="C23" s="138"/>
      <c r="D23" s="139"/>
      <c r="E23" s="139"/>
      <c r="F23" s="139"/>
      <c r="G23" s="140"/>
      <c r="H23" s="141"/>
      <c r="I23" s="142"/>
      <c r="J23" s="143"/>
      <c r="K23" s="144"/>
      <c r="L23" s="141"/>
      <c r="M23" s="142"/>
      <c r="N23" s="145"/>
      <c r="O23" s="140"/>
      <c r="P23" s="141"/>
      <c r="Q23" s="142"/>
      <c r="R23" s="143"/>
      <c r="S23" s="140"/>
      <c r="T23" s="141"/>
      <c r="U23" s="142"/>
      <c r="V23" s="143"/>
      <c r="W23" s="140"/>
      <c r="X23" s="141"/>
      <c r="Y23" s="142"/>
      <c r="Z23" s="143"/>
      <c r="AA23" s="140"/>
      <c r="AB23" s="141"/>
      <c r="AC23" s="142"/>
      <c r="AD23" s="143"/>
      <c r="AE23" s="140"/>
      <c r="AF23" s="141"/>
      <c r="AG23" s="142"/>
      <c r="AH23" s="143"/>
      <c r="AJ23" s="63"/>
      <c r="AK23" s="63"/>
    </row>
    <row r="24" spans="1:38" s="128" customFormat="1" ht="10.95" customHeight="1" x14ac:dyDescent="0.15">
      <c r="A24" s="137"/>
      <c r="B24" s="73" t="s">
        <v>196</v>
      </c>
      <c r="C24" s="138"/>
      <c r="D24" s="139"/>
      <c r="E24" s="139"/>
      <c r="F24" s="139"/>
      <c r="G24" s="146">
        <f>SUM(G8:G20)</f>
        <v>0</v>
      </c>
      <c r="H24" s="147" t="e">
        <f>+G24/$C22</f>
        <v>#DIV/0!</v>
      </c>
      <c r="I24" s="141"/>
      <c r="J24" s="148"/>
      <c r="K24" s="149">
        <f>SUM(K8:K20)</f>
        <v>0</v>
      </c>
      <c r="L24" s="147" t="e">
        <f>+K24/$C22</f>
        <v>#DIV/0!</v>
      </c>
      <c r="M24" s="141"/>
      <c r="N24" s="150"/>
      <c r="O24" s="146">
        <f>SUM(O8:O20)</f>
        <v>0</v>
      </c>
      <c r="P24" s="147" t="e">
        <f>+O24/$C22</f>
        <v>#DIV/0!</v>
      </c>
      <c r="Q24" s="141"/>
      <c r="R24" s="148"/>
      <c r="S24" s="146">
        <f>SUM(S8:S20)</f>
        <v>0</v>
      </c>
      <c r="T24" s="147" t="e">
        <f>+S24/$C22</f>
        <v>#DIV/0!</v>
      </c>
      <c r="U24" s="141"/>
      <c r="V24" s="148"/>
      <c r="W24" s="146">
        <f>SUM(W8:W20)</f>
        <v>0</v>
      </c>
      <c r="X24" s="147" t="e">
        <f>+W24/$C22</f>
        <v>#DIV/0!</v>
      </c>
      <c r="Y24" s="141"/>
      <c r="Z24" s="148"/>
      <c r="AA24" s="146">
        <f>SUM(AA8:AA20)</f>
        <v>0</v>
      </c>
      <c r="AB24" s="147" t="e">
        <f>+AA24/$C22</f>
        <v>#DIV/0!</v>
      </c>
      <c r="AC24" s="141"/>
      <c r="AD24" s="148"/>
      <c r="AE24" s="146">
        <f>SUM(AE8:AE20)</f>
        <v>0</v>
      </c>
      <c r="AF24" s="147" t="e">
        <f>+AE24/$C22</f>
        <v>#DIV/0!</v>
      </c>
      <c r="AG24" s="141"/>
      <c r="AH24" s="148"/>
      <c r="AJ24" s="63"/>
      <c r="AK24" s="63"/>
    </row>
    <row r="25" spans="1:38" s="128" customFormat="1" ht="10.95" customHeight="1" x14ac:dyDescent="0.15">
      <c r="A25" s="137"/>
      <c r="B25" s="73" t="s">
        <v>197</v>
      </c>
      <c r="C25" s="138"/>
      <c r="D25" s="139"/>
      <c r="E25" s="139"/>
      <c r="F25" s="139"/>
      <c r="G25" s="140"/>
      <c r="H25" s="141"/>
      <c r="I25" s="151">
        <f>SUM(I8:I20)</f>
        <v>0</v>
      </c>
      <c r="J25" s="152" t="e">
        <f>+I25/$D22</f>
        <v>#DIV/0!</v>
      </c>
      <c r="K25" s="144"/>
      <c r="L25" s="141"/>
      <c r="M25" s="151">
        <f>SUM(M8:M20)</f>
        <v>0</v>
      </c>
      <c r="N25" s="153" t="e">
        <f>+M25/$D22</f>
        <v>#DIV/0!</v>
      </c>
      <c r="O25" s="140"/>
      <c r="P25" s="141"/>
      <c r="Q25" s="151">
        <f>SUM(Q8:Q22)</f>
        <v>0</v>
      </c>
      <c r="R25" s="152" t="e">
        <f>+Q25/$D22</f>
        <v>#DIV/0!</v>
      </c>
      <c r="S25" s="140"/>
      <c r="T25" s="141"/>
      <c r="U25" s="151">
        <f>SUM(U8:U22)</f>
        <v>0</v>
      </c>
      <c r="V25" s="152" t="e">
        <f>+U25/$D22</f>
        <v>#DIV/0!</v>
      </c>
      <c r="W25" s="140"/>
      <c r="X25" s="141"/>
      <c r="Y25" s="151">
        <f>SUM(Y8:Y22)</f>
        <v>0</v>
      </c>
      <c r="Z25" s="152" t="e">
        <f>+Y25/$D22</f>
        <v>#DIV/0!</v>
      </c>
      <c r="AA25" s="140"/>
      <c r="AB25" s="141"/>
      <c r="AC25" s="151">
        <f>SUM(AC8:AC22)</f>
        <v>0</v>
      </c>
      <c r="AD25" s="152" t="e">
        <f>+AC25/$D22</f>
        <v>#DIV/0!</v>
      </c>
      <c r="AE25" s="140"/>
      <c r="AF25" s="141"/>
      <c r="AG25" s="151">
        <f>SUM(AG8:AG22)</f>
        <v>0</v>
      </c>
      <c r="AH25" s="152" t="e">
        <f>+AG25/$D22</f>
        <v>#DIV/0!</v>
      </c>
      <c r="AJ25" s="63"/>
      <c r="AK25" s="63"/>
    </row>
    <row r="26" spans="1:38" s="128" customFormat="1" ht="10.95" customHeight="1" x14ac:dyDescent="0.15">
      <c r="A26" s="137"/>
      <c r="B26" s="73"/>
      <c r="C26" s="138"/>
      <c r="D26" s="139"/>
      <c r="E26" s="139"/>
      <c r="F26" s="139"/>
      <c r="G26" s="140"/>
      <c r="H26" s="141"/>
      <c r="I26" s="142"/>
      <c r="J26" s="143"/>
      <c r="K26" s="144"/>
      <c r="L26" s="141"/>
      <c r="M26" s="142"/>
      <c r="N26" s="145"/>
      <c r="O26" s="140"/>
      <c r="P26" s="141"/>
      <c r="Q26" s="142"/>
      <c r="R26" s="143"/>
      <c r="S26" s="140"/>
      <c r="T26" s="141"/>
      <c r="U26" s="142"/>
      <c r="V26" s="143"/>
      <c r="W26" s="140"/>
      <c r="X26" s="141"/>
      <c r="Y26" s="142"/>
      <c r="Z26" s="143"/>
      <c r="AA26" s="140"/>
      <c r="AB26" s="141"/>
      <c r="AC26" s="142"/>
      <c r="AD26" s="143"/>
      <c r="AE26" s="140"/>
      <c r="AF26" s="141"/>
      <c r="AG26" s="142"/>
      <c r="AH26" s="143"/>
      <c r="AJ26" s="63"/>
      <c r="AK26" s="63"/>
    </row>
    <row r="27" spans="1:38" s="128" customFormat="1" ht="10.95" customHeight="1" x14ac:dyDescent="0.15">
      <c r="A27" s="137"/>
      <c r="B27" s="73" t="s">
        <v>198</v>
      </c>
      <c r="C27" s="131">
        <f>TRUNC(+C22+C22*Orçamento!$G$140/100,2)</f>
        <v>0</v>
      </c>
      <c r="D27" s="139"/>
      <c r="E27" s="139"/>
      <c r="F27" s="139"/>
      <c r="G27" s="146">
        <f>+G24+G24*Orçamento!$G$140/100</f>
        <v>0</v>
      </c>
      <c r="H27" s="147"/>
      <c r="I27" s="141"/>
      <c r="J27" s="148"/>
      <c r="K27" s="146">
        <f>+K24+K24*Orçamento!$G$140/100</f>
        <v>0</v>
      </c>
      <c r="L27" s="147"/>
      <c r="M27" s="141"/>
      <c r="N27" s="150"/>
      <c r="O27" s="146">
        <f>+O24+O24*[1]Orçamentária!$G566/100</f>
        <v>0</v>
      </c>
      <c r="P27" s="147"/>
      <c r="Q27" s="141"/>
      <c r="R27" s="148"/>
      <c r="S27" s="146">
        <f>+S24+S24*[1]Orçamentária!$G566/100</f>
        <v>0</v>
      </c>
      <c r="T27" s="147"/>
      <c r="U27" s="141"/>
      <c r="V27" s="148"/>
      <c r="W27" s="146">
        <f>+W24+W24*[1]Orçamentária!$G566/100</f>
        <v>0</v>
      </c>
      <c r="X27" s="147"/>
      <c r="Y27" s="141"/>
      <c r="Z27" s="148"/>
      <c r="AA27" s="146">
        <f>+AA24+AA24*[1]Orçamentária!$G566/100</f>
        <v>0</v>
      </c>
      <c r="AB27" s="147"/>
      <c r="AC27" s="141"/>
      <c r="AD27" s="148"/>
      <c r="AE27" s="146">
        <f>+AE24+AE24*[1]Orçamentária!$G566/100</f>
        <v>0</v>
      </c>
      <c r="AF27" s="147"/>
      <c r="AG27" s="141"/>
      <c r="AH27" s="148"/>
      <c r="AJ27" s="63"/>
      <c r="AK27" s="63"/>
    </row>
    <row r="28" spans="1:38" s="128" customFormat="1" ht="10.95" customHeight="1" x14ac:dyDescent="0.15">
      <c r="A28" s="137"/>
      <c r="B28" s="73" t="s">
        <v>199</v>
      </c>
      <c r="C28" s="138"/>
      <c r="D28" s="131">
        <f>TRUNC(+D22+D22*Orçamento!$G$140/100,2)</f>
        <v>0</v>
      </c>
      <c r="E28" s="131">
        <f>SUM(C27,D28)</f>
        <v>0</v>
      </c>
      <c r="F28" s="139"/>
      <c r="G28" s="140"/>
      <c r="H28" s="150"/>
      <c r="I28" s="151">
        <f>+I25+I25*Orçamento!$G$140/100</f>
        <v>0</v>
      </c>
      <c r="J28" s="152"/>
      <c r="K28" s="144"/>
      <c r="L28" s="150"/>
      <c r="M28" s="151">
        <f>+M25+M25*Orçamento!$G$140/100</f>
        <v>0</v>
      </c>
      <c r="N28" s="153"/>
      <c r="O28" s="140"/>
      <c r="P28" s="150"/>
      <c r="Q28" s="151">
        <f>+Q25+Q25*[1]Orçamentária!$G566/100</f>
        <v>0</v>
      </c>
      <c r="R28" s="152"/>
      <c r="S28" s="140"/>
      <c r="T28" s="150"/>
      <c r="U28" s="151">
        <f>+U25+U25*[1]Orçamentária!$G566/100</f>
        <v>0</v>
      </c>
      <c r="V28" s="152"/>
      <c r="W28" s="140"/>
      <c r="X28" s="150"/>
      <c r="Y28" s="151">
        <f>+Y25+Y25*[1]Orçamentária!$G566/100</f>
        <v>0</v>
      </c>
      <c r="Z28" s="152"/>
      <c r="AA28" s="140"/>
      <c r="AB28" s="150"/>
      <c r="AC28" s="151">
        <f>+AC25+AC25*[1]Orçamentária!$G566/100</f>
        <v>0</v>
      </c>
      <c r="AD28" s="152"/>
      <c r="AE28" s="140"/>
      <c r="AF28" s="150"/>
      <c r="AG28" s="151">
        <f>+AG25+AG25*[1]Orçamentária!$G566/100</f>
        <v>0</v>
      </c>
      <c r="AH28" s="152"/>
      <c r="AJ28" s="63"/>
      <c r="AK28" s="63"/>
    </row>
    <row r="29" spans="1:38" s="128" customFormat="1" ht="10.95" customHeight="1" x14ac:dyDescent="0.15">
      <c r="A29" s="154"/>
      <c r="B29" s="155"/>
      <c r="C29" s="156"/>
      <c r="D29" s="157"/>
      <c r="E29" s="157"/>
      <c r="F29" s="157"/>
      <c r="G29" s="158"/>
      <c r="H29" s="159"/>
      <c r="I29" s="160"/>
      <c r="J29" s="161"/>
      <c r="K29" s="162"/>
      <c r="L29" s="159"/>
      <c r="M29" s="160"/>
      <c r="N29" s="163"/>
      <c r="O29" s="158"/>
      <c r="P29" s="159"/>
      <c r="Q29" s="160"/>
      <c r="R29" s="161"/>
      <c r="S29" s="158"/>
      <c r="T29" s="159"/>
      <c r="U29" s="160"/>
      <c r="V29" s="161"/>
      <c r="W29" s="158"/>
      <c r="X29" s="159"/>
      <c r="Y29" s="160"/>
      <c r="Z29" s="161"/>
      <c r="AA29" s="158"/>
      <c r="AB29" s="159"/>
      <c r="AC29" s="160"/>
      <c r="AD29" s="161"/>
      <c r="AE29" s="158"/>
      <c r="AF29" s="159"/>
      <c r="AG29" s="160"/>
      <c r="AH29" s="161"/>
      <c r="AJ29" s="63"/>
      <c r="AK29" s="63"/>
    </row>
    <row r="30" spans="1:38" ht="10.95" customHeight="1" x14ac:dyDescent="0.25"/>
    <row r="31" spans="1:38" x14ac:dyDescent="0.25">
      <c r="B31" s="44" t="s">
        <v>200</v>
      </c>
      <c r="C31" s="45"/>
      <c r="D31" s="46"/>
      <c r="E31" s="47"/>
      <c r="F31" s="48"/>
      <c r="J31" s="165"/>
    </row>
    <row r="32" spans="1:38" s="166" customFormat="1" ht="10.199999999999999" x14ac:dyDescent="0.2">
      <c r="B32" s="49" t="s">
        <v>201</v>
      </c>
      <c r="C32" s="50"/>
      <c r="D32" s="51"/>
      <c r="E32" s="52"/>
      <c r="F32" s="53"/>
      <c r="J32" s="165"/>
      <c r="K32" s="165"/>
      <c r="L32" s="165"/>
    </row>
    <row r="33" spans="1:37" s="166" customFormat="1" ht="10.199999999999999" x14ac:dyDescent="0.2">
      <c r="B33" s="49" t="s">
        <v>202</v>
      </c>
      <c r="C33" s="54"/>
      <c r="D33" s="51"/>
      <c r="E33" s="52"/>
      <c r="F33" s="53"/>
      <c r="J33" s="165"/>
      <c r="L33" s="165"/>
    </row>
    <row r="34" spans="1:37" s="166" customFormat="1" ht="10.199999999999999" x14ac:dyDescent="0.2">
      <c r="L34" s="165"/>
    </row>
    <row r="35" spans="1:37" s="166" customFormat="1" ht="10.199999999999999" x14ac:dyDescent="0.2">
      <c r="L35" s="165"/>
    </row>
    <row r="36" spans="1:37" s="166" customFormat="1" ht="10.199999999999999" x14ac:dyDescent="0.2">
      <c r="D36" s="167"/>
      <c r="E36" s="168" t="s">
        <v>174</v>
      </c>
      <c r="F36" s="167"/>
      <c r="L36" s="165"/>
    </row>
    <row r="38" spans="1:37" ht="15.6" x14ac:dyDescent="0.25">
      <c r="B38" s="57"/>
      <c r="C38" s="169"/>
      <c r="D38" s="169"/>
      <c r="E38" s="169"/>
      <c r="F38" s="169"/>
      <c r="G38" s="169"/>
      <c r="H38" s="169"/>
      <c r="I38" s="169"/>
      <c r="J38" s="169"/>
    </row>
    <row r="39" spans="1:37" x14ac:dyDescent="0.25">
      <c r="B39" s="57"/>
      <c r="C39" s="58"/>
    </row>
    <row r="40" spans="1:37" s="171" customFormat="1" ht="12" x14ac:dyDescent="0.2">
      <c r="A40" s="170"/>
      <c r="D40" s="172"/>
      <c r="E40" s="172"/>
      <c r="F40" s="172"/>
      <c r="G40" s="173"/>
      <c r="H40" s="174" t="s">
        <v>203</v>
      </c>
      <c r="I40" s="175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J40" s="176"/>
      <c r="AK40" s="176"/>
    </row>
    <row r="41" spans="1:37" s="171" customFormat="1" ht="12" x14ac:dyDescent="0.2">
      <c r="A41" s="170"/>
      <c r="B41" s="174"/>
      <c r="D41" s="172"/>
      <c r="E41" s="172"/>
      <c r="F41" s="172"/>
      <c r="G41" s="173"/>
      <c r="H41" s="177" t="s">
        <v>204</v>
      </c>
      <c r="I41" s="175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J41" s="176"/>
      <c r="AK41" s="176"/>
    </row>
    <row r="42" spans="1:37" s="171" customFormat="1" ht="12" x14ac:dyDescent="0.2">
      <c r="A42" s="170"/>
      <c r="B42" s="174"/>
      <c r="D42" s="172"/>
      <c r="E42" s="172"/>
      <c r="F42" s="172"/>
      <c r="G42" s="173"/>
      <c r="H42" s="177" t="s">
        <v>205</v>
      </c>
      <c r="I42" s="175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J42" s="176"/>
      <c r="AK42" s="176"/>
    </row>
    <row r="43" spans="1:37" s="171" customFormat="1" ht="12" x14ac:dyDescent="0.2">
      <c r="A43" s="170"/>
      <c r="B43" s="174"/>
      <c r="D43" s="172"/>
      <c r="E43" s="172"/>
      <c r="F43" s="172"/>
      <c r="G43" s="173"/>
      <c r="H43" s="177" t="s">
        <v>206</v>
      </c>
      <c r="I43" s="175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J43" s="176"/>
      <c r="AK43" s="176"/>
    </row>
    <row r="44" spans="1:37" s="171" customFormat="1" ht="12" x14ac:dyDescent="0.2">
      <c r="A44" s="170"/>
      <c r="B44" s="174"/>
      <c r="D44" s="172"/>
      <c r="E44" s="172"/>
      <c r="F44" s="172"/>
      <c r="G44" s="173"/>
      <c r="H44" s="177" t="s">
        <v>207</v>
      </c>
      <c r="I44" s="175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J44" s="176"/>
      <c r="AK44" s="176"/>
    </row>
    <row r="45" spans="1:37" s="171" customFormat="1" ht="12" x14ac:dyDescent="0.2">
      <c r="A45" s="170"/>
      <c r="B45" s="174"/>
      <c r="D45" s="172"/>
      <c r="E45" s="172"/>
      <c r="F45" s="172"/>
      <c r="G45" s="173"/>
      <c r="H45" s="178" t="s">
        <v>208</v>
      </c>
      <c r="I45" s="175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J45" s="176"/>
      <c r="AK45" s="176"/>
    </row>
    <row r="46" spans="1:37" s="171" customFormat="1" ht="11.4" x14ac:dyDescent="0.2">
      <c r="A46" s="170"/>
      <c r="B46" s="170"/>
      <c r="D46" s="172"/>
      <c r="E46" s="172"/>
      <c r="F46" s="172"/>
      <c r="G46" s="173"/>
      <c r="H46" s="175"/>
      <c r="I46" s="175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J46" s="176"/>
      <c r="AK46" s="176"/>
    </row>
    <row r="47" spans="1:37" s="171" customFormat="1" ht="11.4" x14ac:dyDescent="0.2">
      <c r="A47" s="170"/>
      <c r="B47" s="170"/>
      <c r="C47" s="179"/>
      <c r="D47" s="172"/>
      <c r="E47" s="172"/>
      <c r="F47" s="172"/>
      <c r="G47" s="173"/>
      <c r="H47" s="175"/>
      <c r="I47" s="175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J47" s="176"/>
      <c r="AK47" s="176"/>
    </row>
  </sheetData>
  <pageMargins left="0.511811024" right="0.511811024" top="0.78740157499999996" bottom="0.78740157499999996" header="0.31496062000000002" footer="0.31496062000000002"/>
  <pageSetup paperSize="9" scale="86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2988b1-90bb-4270-b17f-cc4ca6081208" xsi:nil="true"/>
    <lcf76f155ced4ddcb4097134ff3c332f xmlns="c73e5647-da5a-478b-b2ef-60bb634beaa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174CF3F85E45BC881DC4321CD8B1" ma:contentTypeVersion="15" ma:contentTypeDescription="Crie um novo documento." ma:contentTypeScope="" ma:versionID="05214b014afd613d7710ab332598e59c">
  <xsd:schema xmlns:xsd="http://www.w3.org/2001/XMLSchema" xmlns:xs="http://www.w3.org/2001/XMLSchema" xmlns:p="http://schemas.microsoft.com/office/2006/metadata/properties" xmlns:ns2="c73e5647-da5a-478b-b2ef-60bb634beaa5" xmlns:ns3="a32988b1-90bb-4270-b17f-cc4ca6081208" targetNamespace="http://schemas.microsoft.com/office/2006/metadata/properties" ma:root="true" ma:fieldsID="ca1bbb0e6004e9d0d890ed7258c257af" ns2:_="" ns3:_="">
    <xsd:import namespace="c73e5647-da5a-478b-b2ef-60bb634beaa5"/>
    <xsd:import namespace="a32988b1-90bb-4270-b17f-cc4ca60812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e5647-da5a-478b-b2ef-60bb634be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6083e688-bda7-4dd5-b22d-00c57cdfd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988b1-90bb-4270-b17f-cc4ca6081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eef129-cee5-4516-8884-ab423d17e9bd}" ma:internalName="TaxCatchAll" ma:showField="CatchAllData" ma:web="a32988b1-90bb-4270-b17f-cc4ca60812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B0DBD6-DF53-41E6-A4CF-09FC258615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8FBD00-6B13-488B-BFD4-463AB813C0C9}">
  <ds:schemaRefs>
    <ds:schemaRef ds:uri="http://schemas.microsoft.com/office/2006/metadata/properties"/>
    <ds:schemaRef ds:uri="http://schemas.microsoft.com/office/infopath/2007/PartnerControls"/>
    <ds:schemaRef ds:uri="a32988b1-90bb-4270-b17f-cc4ca6081208"/>
    <ds:schemaRef ds:uri="c73e5647-da5a-478b-b2ef-60bb634beaa5"/>
  </ds:schemaRefs>
</ds:datastoreItem>
</file>

<file path=customXml/itemProps3.xml><?xml version="1.0" encoding="utf-8"?>
<ds:datastoreItem xmlns:ds="http://schemas.openxmlformats.org/officeDocument/2006/customXml" ds:itemID="{D1864D47-1228-465F-957E-68827FA6A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e5647-da5a-478b-b2ef-60bb634beaa5"/>
    <ds:schemaRef ds:uri="a32988b1-90bb-4270-b17f-cc4ca6081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Orçamento</vt:lpstr>
      <vt:lpstr>Cronograma</vt:lpstr>
      <vt:lpstr>Cronograma!Area_de_impressao</vt:lpstr>
      <vt:lpstr>Orçamento!Area_de_impressao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MARCELLO FARIAS RODRIGUES</cp:lastModifiedBy>
  <cp:revision>0</cp:revision>
  <dcterms:created xsi:type="dcterms:W3CDTF">2020-03-30T20:14:39Z</dcterms:created>
  <dcterms:modified xsi:type="dcterms:W3CDTF">2024-09-10T18:24:07Z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0x0101000B6E174CF3F85E45BC881DC4321CD8B1</vt:lpwstr>
  </property>
  <property fmtid="{D5CDD505-2E9C-101B-9397-08002B2CF9AE}" pid="3" name="MediaServiceImageTags">
    <vt:lpwstr/>
  </property>
</Properties>
</file>