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.52\gin\GIN\01_PROJETOS\27_MB_São José\CC029-26_Reforma_MesaBrasilSJ\Publicar\PLO\"/>
    </mc:Choice>
  </mc:AlternateContent>
  <bookViews>
    <workbookView xWindow="0" yWindow="0" windowWidth="9408" windowHeight="4212" tabRatio="599"/>
  </bookViews>
  <sheets>
    <sheet name="MesaBrasil" sheetId="12" r:id="rId1"/>
    <sheet name="Cronograma Físico Financeiro" sheetId="13" r:id="rId2"/>
  </sheets>
  <definedNames>
    <definedName name="_xlnm.Print_Area" localSheetId="1">'Cronograma Físico Financeiro'!$A$4:$V$41</definedName>
    <definedName name="_xlnm.Print_Area" localSheetId="0">MesaBrasil!$A$1:$J$557</definedName>
    <definedName name="_xlnm.Print_Titles" localSheetId="1">'Cronograma Físico Financeiro'!$A:$F</definedName>
    <definedName name="_xlnm.Print_Titles" localSheetId="0">MesaBrasil!$20:$22</definedName>
  </definedNames>
  <calcPr calcId="162913"/>
</workbook>
</file>

<file path=xl/calcChain.xml><?xml version="1.0" encoding="utf-8"?>
<calcChain xmlns="http://schemas.openxmlformats.org/spreadsheetml/2006/main">
  <c r="D527" i="12" l="1"/>
  <c r="D533" i="12" s="1"/>
  <c r="I511" i="12"/>
  <c r="I515" i="12" s="1"/>
  <c r="H511" i="12"/>
  <c r="I512" i="12" s="1"/>
  <c r="I506" i="12"/>
  <c r="J506" i="12" s="1"/>
  <c r="H506" i="12"/>
  <c r="G506" i="12"/>
  <c r="I504" i="12"/>
  <c r="H504" i="12"/>
  <c r="G504" i="12"/>
  <c r="I503" i="12"/>
  <c r="H503" i="12"/>
  <c r="G503" i="12"/>
  <c r="G500" i="12"/>
  <c r="H500" i="12"/>
  <c r="I500" i="12"/>
  <c r="J500" i="12" s="1"/>
  <c r="G501" i="12"/>
  <c r="H501" i="12"/>
  <c r="H507" i="12" s="1"/>
  <c r="I501" i="12"/>
  <c r="J501" i="12" s="1"/>
  <c r="I499" i="12"/>
  <c r="I507" i="12" s="1"/>
  <c r="H499" i="12"/>
  <c r="G499" i="12"/>
  <c r="I508" i="12" l="1"/>
  <c r="J499" i="12"/>
  <c r="H514" i="12"/>
  <c r="I517" i="12" s="1"/>
  <c r="H535" i="12"/>
  <c r="I536" i="12"/>
  <c r="J504" i="12"/>
  <c r="J503" i="12"/>
  <c r="I538" i="12" l="1"/>
  <c r="G386" i="12" l="1"/>
  <c r="H386" i="12"/>
  <c r="J386" i="12" s="1"/>
  <c r="I386" i="12"/>
  <c r="G387" i="12"/>
  <c r="H387" i="12"/>
  <c r="I387" i="12"/>
  <c r="J387" i="12" s="1"/>
  <c r="G388" i="12"/>
  <c r="H388" i="12"/>
  <c r="I388" i="12"/>
  <c r="G389" i="12"/>
  <c r="H389" i="12"/>
  <c r="I389" i="12"/>
  <c r="J389" i="12" s="1"/>
  <c r="G390" i="12"/>
  <c r="H390" i="12"/>
  <c r="I390" i="12"/>
  <c r="G391" i="12"/>
  <c r="H391" i="12"/>
  <c r="I391" i="12"/>
  <c r="G392" i="12"/>
  <c r="H392" i="12"/>
  <c r="I392" i="12"/>
  <c r="G393" i="12"/>
  <c r="H393" i="12"/>
  <c r="I393" i="12"/>
  <c r="J393" i="12" s="1"/>
  <c r="G394" i="12"/>
  <c r="H394" i="12"/>
  <c r="I394" i="12"/>
  <c r="J394" i="12" s="1"/>
  <c r="G395" i="12"/>
  <c r="H395" i="12"/>
  <c r="I395" i="12"/>
  <c r="G396" i="12"/>
  <c r="H396" i="12"/>
  <c r="J396" i="12" s="1"/>
  <c r="I396" i="12"/>
  <c r="G397" i="12"/>
  <c r="H397" i="12"/>
  <c r="I397" i="12"/>
  <c r="J397" i="12" s="1"/>
  <c r="G398" i="12"/>
  <c r="H398" i="12"/>
  <c r="I398" i="12"/>
  <c r="J398" i="12" s="1"/>
  <c r="G399" i="12"/>
  <c r="H399" i="12"/>
  <c r="I399" i="12"/>
  <c r="J399" i="12" s="1"/>
  <c r="G400" i="12"/>
  <c r="H400" i="12"/>
  <c r="J400" i="12" s="1"/>
  <c r="I400" i="12"/>
  <c r="G401" i="12"/>
  <c r="H401" i="12"/>
  <c r="J401" i="12" s="1"/>
  <c r="I401" i="12"/>
  <c r="G402" i="12"/>
  <c r="H402" i="12"/>
  <c r="I402" i="12"/>
  <c r="J402" i="12" s="1"/>
  <c r="G403" i="12"/>
  <c r="H403" i="12"/>
  <c r="I403" i="12"/>
  <c r="J403" i="12" s="1"/>
  <c r="G404" i="12"/>
  <c r="H404" i="12"/>
  <c r="I404" i="12"/>
  <c r="G405" i="12"/>
  <c r="H405" i="12"/>
  <c r="J405" i="12" s="1"/>
  <c r="I405" i="12"/>
  <c r="G406" i="12"/>
  <c r="H406" i="12"/>
  <c r="I406" i="12"/>
  <c r="J406" i="12" s="1"/>
  <c r="G407" i="12"/>
  <c r="H407" i="12"/>
  <c r="I407" i="12"/>
  <c r="J407" i="12" s="1"/>
  <c r="G408" i="12"/>
  <c r="H408" i="12"/>
  <c r="I408" i="12"/>
  <c r="G361" i="12"/>
  <c r="H361" i="12"/>
  <c r="I361" i="12"/>
  <c r="J361" i="12" s="1"/>
  <c r="G362" i="12"/>
  <c r="H362" i="12"/>
  <c r="J362" i="12" s="1"/>
  <c r="I362" i="12"/>
  <c r="G363" i="12"/>
  <c r="H363" i="12"/>
  <c r="I363" i="12"/>
  <c r="J363" i="12" s="1"/>
  <c r="G364" i="12"/>
  <c r="H364" i="12"/>
  <c r="I364" i="12"/>
  <c r="J364" i="12"/>
  <c r="G365" i="12"/>
  <c r="H365" i="12"/>
  <c r="I365" i="12"/>
  <c r="J365" i="12"/>
  <c r="G366" i="12"/>
  <c r="H366" i="12"/>
  <c r="J366" i="12" s="1"/>
  <c r="I366" i="12"/>
  <c r="G367" i="12"/>
  <c r="H367" i="12"/>
  <c r="I367" i="12"/>
  <c r="J367" i="12"/>
  <c r="G368" i="12"/>
  <c r="H368" i="12"/>
  <c r="I368" i="12"/>
  <c r="J368" i="12" s="1"/>
  <c r="G369" i="12"/>
  <c r="H369" i="12"/>
  <c r="J369" i="12" s="1"/>
  <c r="I369" i="12"/>
  <c r="G370" i="12"/>
  <c r="H370" i="12"/>
  <c r="I370" i="12"/>
  <c r="G371" i="12"/>
  <c r="H371" i="12"/>
  <c r="I371" i="12"/>
  <c r="J371" i="12" s="1"/>
  <c r="G353" i="12"/>
  <c r="H353" i="12"/>
  <c r="I353" i="12"/>
  <c r="J353" i="12"/>
  <c r="G354" i="12"/>
  <c r="H354" i="12"/>
  <c r="I354" i="12"/>
  <c r="G355" i="12"/>
  <c r="H355" i="12"/>
  <c r="I355" i="12"/>
  <c r="J355" i="12" s="1"/>
  <c r="G356" i="12"/>
  <c r="H356" i="12"/>
  <c r="J356" i="12" s="1"/>
  <c r="I356" i="12"/>
  <c r="G357" i="12"/>
  <c r="H357" i="12"/>
  <c r="I357" i="12"/>
  <c r="J357" i="12" s="1"/>
  <c r="G358" i="12"/>
  <c r="H358" i="12"/>
  <c r="J358" i="12" s="1"/>
  <c r="I358" i="12"/>
  <c r="G325" i="12"/>
  <c r="H325" i="12"/>
  <c r="J325" i="12" s="1"/>
  <c r="I325" i="12"/>
  <c r="G326" i="12"/>
  <c r="H326" i="12"/>
  <c r="I326" i="12"/>
  <c r="J326" i="12" s="1"/>
  <c r="G327" i="12"/>
  <c r="H327" i="12"/>
  <c r="J327" i="12" s="1"/>
  <c r="I327" i="12"/>
  <c r="G328" i="12"/>
  <c r="H328" i="12"/>
  <c r="I328" i="12"/>
  <c r="J328" i="12"/>
  <c r="G329" i="12"/>
  <c r="H329" i="12"/>
  <c r="J329" i="12" s="1"/>
  <c r="I329" i="12"/>
  <c r="G330" i="12"/>
  <c r="H330" i="12"/>
  <c r="I330" i="12"/>
  <c r="J330" i="12"/>
  <c r="G331" i="12"/>
  <c r="H331" i="12"/>
  <c r="J331" i="12" s="1"/>
  <c r="I331" i="12"/>
  <c r="G332" i="12"/>
  <c r="H332" i="12"/>
  <c r="I332" i="12"/>
  <c r="J332" i="12"/>
  <c r="G333" i="12"/>
  <c r="H333" i="12"/>
  <c r="I333" i="12"/>
  <c r="J333" i="12"/>
  <c r="G334" i="12"/>
  <c r="H334" i="12"/>
  <c r="I334" i="12"/>
  <c r="J334" i="12"/>
  <c r="G335" i="12"/>
  <c r="H335" i="12"/>
  <c r="J335" i="12" s="1"/>
  <c r="I335" i="12"/>
  <c r="G336" i="12"/>
  <c r="H336" i="12"/>
  <c r="J336" i="12" s="1"/>
  <c r="I336" i="12"/>
  <c r="G337" i="12"/>
  <c r="H337" i="12"/>
  <c r="I337" i="12"/>
  <c r="J337" i="12"/>
  <c r="G338" i="12"/>
  <c r="H338" i="12"/>
  <c r="I338" i="12"/>
  <c r="J338" i="12"/>
  <c r="N11" i="13"/>
  <c r="R11" i="13" s="1"/>
  <c r="V11" i="13" s="1"/>
  <c r="N12" i="13"/>
  <c r="R12" i="13" s="1"/>
  <c r="V12" i="13" s="1"/>
  <c r="N13" i="13"/>
  <c r="R13" i="13" s="1"/>
  <c r="V13" i="13" s="1"/>
  <c r="N14" i="13"/>
  <c r="R14" i="13" s="1"/>
  <c r="V14" i="13" s="1"/>
  <c r="N15" i="13"/>
  <c r="R15" i="13" s="1"/>
  <c r="V15" i="13" s="1"/>
  <c r="B25" i="13"/>
  <c r="B24" i="13"/>
  <c r="B23" i="13"/>
  <c r="B22" i="13"/>
  <c r="B21" i="13"/>
  <c r="B20" i="13"/>
  <c r="B19" i="13"/>
  <c r="B18" i="13"/>
  <c r="B17" i="13"/>
  <c r="A25" i="13"/>
  <c r="A24" i="13"/>
  <c r="A23" i="13"/>
  <c r="A22" i="13"/>
  <c r="A21" i="13"/>
  <c r="A20" i="13"/>
  <c r="A19" i="13"/>
  <c r="A18" i="13"/>
  <c r="A17" i="13"/>
  <c r="B16" i="13"/>
  <c r="A16" i="13"/>
  <c r="A15" i="13"/>
  <c r="B15" i="13"/>
  <c r="B14" i="13"/>
  <c r="B13" i="13"/>
  <c r="B12" i="13"/>
  <c r="B11" i="13"/>
  <c r="I466" i="12"/>
  <c r="H466" i="12"/>
  <c r="G466" i="12"/>
  <c r="I465" i="12"/>
  <c r="H465" i="12"/>
  <c r="G465" i="12"/>
  <c r="I463" i="12"/>
  <c r="H463" i="12"/>
  <c r="G463" i="12"/>
  <c r="I462" i="12"/>
  <c r="H462" i="12"/>
  <c r="G462" i="12"/>
  <c r="I461" i="12"/>
  <c r="H461" i="12"/>
  <c r="J461" i="12" s="1"/>
  <c r="G461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J450" i="12" s="1"/>
  <c r="G450" i="12"/>
  <c r="I442" i="12"/>
  <c r="H442" i="12"/>
  <c r="G442" i="12"/>
  <c r="I443" i="12"/>
  <c r="H443" i="12"/>
  <c r="G443" i="12"/>
  <c r="I444" i="12"/>
  <c r="H444" i="12"/>
  <c r="G444" i="12"/>
  <c r="I436" i="12"/>
  <c r="H436" i="12"/>
  <c r="G436" i="12"/>
  <c r="I437" i="12"/>
  <c r="H437" i="12"/>
  <c r="G437" i="12"/>
  <c r="I448" i="12"/>
  <c r="H448" i="12"/>
  <c r="G448" i="12"/>
  <c r="I447" i="12"/>
  <c r="H447" i="12"/>
  <c r="J447" i="12" s="1"/>
  <c r="G447" i="12"/>
  <c r="I445" i="12"/>
  <c r="H445" i="12"/>
  <c r="G445" i="12"/>
  <c r="I441" i="12"/>
  <c r="H441" i="12"/>
  <c r="J441" i="12" s="1"/>
  <c r="G441" i="12"/>
  <c r="I439" i="12"/>
  <c r="H439" i="12"/>
  <c r="G439" i="12"/>
  <c r="I438" i="12"/>
  <c r="H438" i="12"/>
  <c r="G438" i="12"/>
  <c r="I435" i="12"/>
  <c r="I457" i="12" s="1"/>
  <c r="H435" i="12"/>
  <c r="H457" i="12" s="1"/>
  <c r="G435" i="12"/>
  <c r="I422" i="12"/>
  <c r="H422" i="12"/>
  <c r="G422" i="12"/>
  <c r="I430" i="12"/>
  <c r="H430" i="12"/>
  <c r="G430" i="12"/>
  <c r="I429" i="12"/>
  <c r="H429" i="12"/>
  <c r="G429" i="12"/>
  <c r="I428" i="12"/>
  <c r="H428" i="12"/>
  <c r="G428" i="12"/>
  <c r="I426" i="12"/>
  <c r="H426" i="12"/>
  <c r="G426" i="12"/>
  <c r="I425" i="12"/>
  <c r="H425" i="12"/>
  <c r="G425" i="12"/>
  <c r="I423" i="12"/>
  <c r="H423" i="12"/>
  <c r="G423" i="12"/>
  <c r="I421" i="12"/>
  <c r="H421" i="12"/>
  <c r="G421" i="12"/>
  <c r="I414" i="12"/>
  <c r="H414" i="12"/>
  <c r="G414" i="12"/>
  <c r="I415" i="12"/>
  <c r="H415" i="12"/>
  <c r="G415" i="12"/>
  <c r="I416" i="12"/>
  <c r="H416" i="12"/>
  <c r="G416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J395" i="12" l="1"/>
  <c r="J390" i="12"/>
  <c r="J370" i="12"/>
  <c r="J404" i="12"/>
  <c r="J354" i="12"/>
  <c r="J408" i="12"/>
  <c r="J388" i="12"/>
  <c r="J465" i="12"/>
  <c r="J392" i="12"/>
  <c r="J391" i="12"/>
  <c r="J463" i="12"/>
  <c r="J426" i="12"/>
  <c r="I467" i="12"/>
  <c r="J425" i="12"/>
  <c r="J443" i="12"/>
  <c r="J466" i="12"/>
  <c r="H467" i="12"/>
  <c r="J422" i="12"/>
  <c r="J453" i="12"/>
  <c r="J462" i="12"/>
  <c r="J445" i="12"/>
  <c r="J438" i="12"/>
  <c r="J455" i="12"/>
  <c r="J452" i="12"/>
  <c r="J454" i="12"/>
  <c r="J456" i="12"/>
  <c r="J451" i="12"/>
  <c r="J414" i="12"/>
  <c r="J439" i="12"/>
  <c r="J437" i="12"/>
  <c r="J442" i="12"/>
  <c r="J448" i="12"/>
  <c r="J444" i="12"/>
  <c r="J436" i="12"/>
  <c r="J435" i="12"/>
  <c r="J428" i="12"/>
  <c r="J430" i="12"/>
  <c r="J429" i="12"/>
  <c r="J423" i="12"/>
  <c r="I431" i="12"/>
  <c r="H431" i="12"/>
  <c r="J421" i="12"/>
  <c r="J413" i="12"/>
  <c r="J411" i="12"/>
  <c r="J416" i="12"/>
  <c r="J415" i="12"/>
  <c r="J412" i="12"/>
  <c r="J410" i="12"/>
  <c r="I385" i="12"/>
  <c r="I417" i="12" s="1"/>
  <c r="H385" i="12"/>
  <c r="G385" i="12"/>
  <c r="I380" i="12"/>
  <c r="H380" i="12"/>
  <c r="G380" i="12"/>
  <c r="I379" i="12"/>
  <c r="H379" i="12"/>
  <c r="G379" i="12"/>
  <c r="I378" i="12"/>
  <c r="H378" i="12"/>
  <c r="G378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60" i="12"/>
  <c r="H360" i="12"/>
  <c r="G360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4" i="12"/>
  <c r="H344" i="12"/>
  <c r="G344" i="12"/>
  <c r="I343" i="12"/>
  <c r="H343" i="12"/>
  <c r="G343" i="12"/>
  <c r="I324" i="12"/>
  <c r="H324" i="12"/>
  <c r="G324" i="12"/>
  <c r="I323" i="12"/>
  <c r="H323" i="12"/>
  <c r="G323" i="12"/>
  <c r="I321" i="12"/>
  <c r="H321" i="12"/>
  <c r="G321" i="12"/>
  <c r="I320" i="12"/>
  <c r="H320" i="12"/>
  <c r="G320" i="12"/>
  <c r="I319" i="12"/>
  <c r="H319" i="12"/>
  <c r="G319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46" i="12"/>
  <c r="H346" i="12"/>
  <c r="G346" i="12"/>
  <c r="I345" i="12"/>
  <c r="H345" i="12"/>
  <c r="G345" i="12"/>
  <c r="I342" i="12"/>
  <c r="H342" i="12"/>
  <c r="G342" i="12"/>
  <c r="I341" i="12"/>
  <c r="H341" i="12"/>
  <c r="G341" i="12"/>
  <c r="I340" i="12"/>
  <c r="H340" i="12"/>
  <c r="G340" i="12"/>
  <c r="I303" i="12"/>
  <c r="H303" i="12"/>
  <c r="G303" i="12"/>
  <c r="I293" i="12"/>
  <c r="H293" i="12"/>
  <c r="G293" i="12"/>
  <c r="I294" i="12"/>
  <c r="H294" i="12"/>
  <c r="G294" i="12"/>
  <c r="I295" i="12"/>
  <c r="H295" i="12"/>
  <c r="G295" i="12"/>
  <c r="I296" i="12"/>
  <c r="H296" i="12"/>
  <c r="G296" i="12"/>
  <c r="I297" i="12"/>
  <c r="H297" i="12"/>
  <c r="G297" i="12"/>
  <c r="I288" i="12"/>
  <c r="H288" i="12"/>
  <c r="G288" i="12"/>
  <c r="I287" i="12"/>
  <c r="H287" i="12"/>
  <c r="G287" i="12"/>
  <c r="I285" i="12"/>
  <c r="H285" i="12"/>
  <c r="G285" i="12"/>
  <c r="I284" i="12"/>
  <c r="H284" i="12"/>
  <c r="G284" i="12"/>
  <c r="I279" i="12"/>
  <c r="H279" i="12"/>
  <c r="G279" i="12"/>
  <c r="I278" i="12"/>
  <c r="H278" i="12"/>
  <c r="G278" i="12"/>
  <c r="I277" i="12"/>
  <c r="H277" i="12"/>
  <c r="G277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48" i="12"/>
  <c r="H248" i="12"/>
  <c r="G248" i="12"/>
  <c r="I247" i="12"/>
  <c r="H247" i="12"/>
  <c r="G247" i="12"/>
  <c r="I246" i="12"/>
  <c r="H246" i="12"/>
  <c r="G246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60" i="12"/>
  <c r="H260" i="12"/>
  <c r="G260" i="12"/>
  <c r="I259" i="12"/>
  <c r="H259" i="12"/>
  <c r="G259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205" i="12"/>
  <c r="H205" i="12"/>
  <c r="G205" i="12"/>
  <c r="I204" i="12"/>
  <c r="H204" i="12"/>
  <c r="G204" i="12"/>
  <c r="I203" i="12"/>
  <c r="H203" i="12"/>
  <c r="G203" i="12"/>
  <c r="I208" i="12"/>
  <c r="H208" i="12"/>
  <c r="G208" i="12"/>
  <c r="I207" i="12"/>
  <c r="H207" i="12"/>
  <c r="G207" i="12"/>
  <c r="I206" i="12"/>
  <c r="H206" i="12"/>
  <c r="G206" i="12"/>
  <c r="I211" i="12"/>
  <c r="H211" i="12"/>
  <c r="G211" i="12"/>
  <c r="I210" i="12"/>
  <c r="H210" i="12"/>
  <c r="G210" i="12"/>
  <c r="I209" i="12"/>
  <c r="H209" i="12"/>
  <c r="G209" i="12"/>
  <c r="I214" i="12"/>
  <c r="H214" i="12"/>
  <c r="G214" i="12"/>
  <c r="I213" i="12"/>
  <c r="H213" i="12"/>
  <c r="G213" i="12"/>
  <c r="I212" i="12"/>
  <c r="H212" i="12"/>
  <c r="G212" i="12"/>
  <c r="I159" i="12"/>
  <c r="H159" i="12"/>
  <c r="G159" i="12"/>
  <c r="I158" i="12"/>
  <c r="H158" i="12"/>
  <c r="G158" i="12"/>
  <c r="I162" i="12"/>
  <c r="H162" i="12"/>
  <c r="G162" i="12"/>
  <c r="I156" i="12"/>
  <c r="H156" i="12"/>
  <c r="G156" i="12"/>
  <c r="I155" i="12"/>
  <c r="H155" i="12"/>
  <c r="G155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0" i="12"/>
  <c r="H140" i="12"/>
  <c r="G140" i="12"/>
  <c r="I141" i="12"/>
  <c r="H141" i="12"/>
  <c r="G141" i="12"/>
  <c r="I142" i="12"/>
  <c r="H142" i="12"/>
  <c r="G142" i="12"/>
  <c r="I143" i="12"/>
  <c r="H143" i="12"/>
  <c r="G143" i="12"/>
  <c r="I144" i="12"/>
  <c r="H144" i="12"/>
  <c r="G144" i="12"/>
  <c r="I134" i="12"/>
  <c r="I136" i="12" s="1"/>
  <c r="H134" i="12"/>
  <c r="G134" i="12"/>
  <c r="I120" i="12"/>
  <c r="H120" i="12"/>
  <c r="G120" i="12"/>
  <c r="I119" i="12"/>
  <c r="H119" i="12"/>
  <c r="G119" i="12"/>
  <c r="I122" i="12"/>
  <c r="H122" i="12"/>
  <c r="G122" i="12"/>
  <c r="I121" i="12"/>
  <c r="H121" i="12"/>
  <c r="G121" i="12"/>
  <c r="I124" i="12"/>
  <c r="H124" i="12"/>
  <c r="G124" i="12"/>
  <c r="I123" i="12"/>
  <c r="H123" i="12"/>
  <c r="G123" i="12"/>
  <c r="I126" i="12"/>
  <c r="H126" i="12"/>
  <c r="G126" i="12"/>
  <c r="I125" i="12"/>
  <c r="H125" i="12"/>
  <c r="G125" i="12"/>
  <c r="I127" i="12"/>
  <c r="H127" i="12"/>
  <c r="G127" i="12"/>
  <c r="I135" i="12"/>
  <c r="H135" i="12"/>
  <c r="G135" i="12"/>
  <c r="I130" i="12"/>
  <c r="H130" i="12"/>
  <c r="G130" i="12"/>
  <c r="I129" i="12"/>
  <c r="H129" i="12"/>
  <c r="G129" i="12"/>
  <c r="I118" i="12"/>
  <c r="H118" i="12"/>
  <c r="G118" i="12"/>
  <c r="I117" i="12"/>
  <c r="H117" i="12"/>
  <c r="G117" i="12"/>
  <c r="I112" i="12"/>
  <c r="H112" i="12"/>
  <c r="G112" i="12"/>
  <c r="I111" i="12"/>
  <c r="H111" i="12"/>
  <c r="G111" i="12"/>
  <c r="I105" i="12"/>
  <c r="H105" i="12"/>
  <c r="G105" i="12"/>
  <c r="I107" i="12"/>
  <c r="H107" i="12"/>
  <c r="G107" i="12"/>
  <c r="I103" i="12"/>
  <c r="H103" i="12"/>
  <c r="G103" i="12"/>
  <c r="I102" i="12"/>
  <c r="H102" i="12"/>
  <c r="G102" i="12"/>
  <c r="I100" i="12"/>
  <c r="H100" i="12"/>
  <c r="G100" i="12"/>
  <c r="I99" i="12"/>
  <c r="H99" i="12"/>
  <c r="G99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3" i="12"/>
  <c r="H83" i="12"/>
  <c r="G83" i="12"/>
  <c r="I81" i="12"/>
  <c r="H81" i="12"/>
  <c r="G81" i="12"/>
  <c r="I82" i="12"/>
  <c r="H82" i="12"/>
  <c r="G82" i="12"/>
  <c r="I84" i="12"/>
  <c r="H84" i="12"/>
  <c r="G84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G67" i="12"/>
  <c r="H67" i="12"/>
  <c r="I67" i="12"/>
  <c r="G68" i="12"/>
  <c r="H68" i="12"/>
  <c r="I68" i="12"/>
  <c r="G69" i="12"/>
  <c r="H69" i="12"/>
  <c r="I69" i="12"/>
  <c r="I46" i="12"/>
  <c r="H46" i="12"/>
  <c r="G46" i="12"/>
  <c r="I47" i="12"/>
  <c r="H47" i="12"/>
  <c r="G47" i="12"/>
  <c r="I48" i="12"/>
  <c r="H48" i="12"/>
  <c r="G48" i="12"/>
  <c r="I49" i="12"/>
  <c r="H49" i="12"/>
  <c r="G49" i="12"/>
  <c r="I36" i="12"/>
  <c r="H36" i="12"/>
  <c r="G36" i="12"/>
  <c r="I37" i="12"/>
  <c r="H37" i="12"/>
  <c r="G37" i="12"/>
  <c r="I38" i="12"/>
  <c r="H38" i="12"/>
  <c r="G38" i="12"/>
  <c r="I35" i="12"/>
  <c r="H35" i="12"/>
  <c r="G35" i="12"/>
  <c r="I34" i="12"/>
  <c r="H34" i="12"/>
  <c r="G34" i="12"/>
  <c r="I40" i="12"/>
  <c r="H40" i="12"/>
  <c r="G40" i="12"/>
  <c r="I32" i="12"/>
  <c r="H32" i="12"/>
  <c r="G32" i="12"/>
  <c r="I31" i="12"/>
  <c r="H31" i="12"/>
  <c r="G31" i="12"/>
  <c r="I30" i="12"/>
  <c r="H30" i="12"/>
  <c r="G30" i="12"/>
  <c r="H136" i="12" l="1"/>
  <c r="H131" i="12"/>
  <c r="I131" i="12"/>
  <c r="I381" i="12"/>
  <c r="I468" i="12"/>
  <c r="H280" i="12"/>
  <c r="I280" i="12"/>
  <c r="I458" i="12"/>
  <c r="J209" i="12"/>
  <c r="J190" i="12"/>
  <c r="J321" i="12"/>
  <c r="H381" i="12"/>
  <c r="J380" i="12"/>
  <c r="J385" i="12"/>
  <c r="H417" i="12"/>
  <c r="I418" i="12" s="1"/>
  <c r="J350" i="12"/>
  <c r="J376" i="12"/>
  <c r="I432" i="12"/>
  <c r="J304" i="12"/>
  <c r="J343" i="12"/>
  <c r="J379" i="12"/>
  <c r="J378" i="12"/>
  <c r="J205" i="12"/>
  <c r="J198" i="12"/>
  <c r="J217" i="12"/>
  <c r="J269" i="12"/>
  <c r="J311" i="12"/>
  <c r="J375" i="12"/>
  <c r="J360" i="12"/>
  <c r="J279" i="12"/>
  <c r="J310" i="12"/>
  <c r="J374" i="12"/>
  <c r="J351" i="12"/>
  <c r="J314" i="12"/>
  <c r="J196" i="12"/>
  <c r="J234" i="12"/>
  <c r="J296" i="12"/>
  <c r="J309" i="12"/>
  <c r="J344" i="12"/>
  <c r="J352" i="12"/>
  <c r="J373" i="12"/>
  <c r="J349" i="12"/>
  <c r="J324" i="12"/>
  <c r="J348" i="12"/>
  <c r="J345" i="12"/>
  <c r="J323" i="12"/>
  <c r="J206" i="12"/>
  <c r="J177" i="12"/>
  <c r="J193" i="12"/>
  <c r="J287" i="12"/>
  <c r="J144" i="12"/>
  <c r="J277" i="12"/>
  <c r="J341" i="12"/>
  <c r="J189" i="12"/>
  <c r="J342" i="12"/>
  <c r="J320" i="12"/>
  <c r="J346" i="12"/>
  <c r="J340" i="12"/>
  <c r="J317" i="12"/>
  <c r="J249" i="12"/>
  <c r="J305" i="12"/>
  <c r="J312" i="12"/>
  <c r="J307" i="12"/>
  <c r="J316" i="12"/>
  <c r="J319" i="12"/>
  <c r="J306" i="12"/>
  <c r="J315" i="12"/>
  <c r="J303" i="12"/>
  <c r="J168" i="12"/>
  <c r="J125" i="12"/>
  <c r="J179" i="12"/>
  <c r="J195" i="12"/>
  <c r="J171" i="12"/>
  <c r="J259" i="12"/>
  <c r="J223" i="12"/>
  <c r="J264" i="12"/>
  <c r="J295" i="12"/>
  <c r="J293" i="12"/>
  <c r="J297" i="12"/>
  <c r="J294" i="12"/>
  <c r="J272" i="12"/>
  <c r="J288" i="12"/>
  <c r="J233" i="12"/>
  <c r="J267" i="12"/>
  <c r="H298" i="12"/>
  <c r="I298" i="12"/>
  <c r="J285" i="12"/>
  <c r="J284" i="12"/>
  <c r="J262" i="12"/>
  <c r="J212" i="12"/>
  <c r="J167" i="12"/>
  <c r="J238" i="12"/>
  <c r="J265" i="12"/>
  <c r="J158" i="12"/>
  <c r="J274" i="12"/>
  <c r="J270" i="12"/>
  <c r="J191" i="12"/>
  <c r="J256" i="12"/>
  <c r="J248" i="12"/>
  <c r="J236" i="12"/>
  <c r="J268" i="12"/>
  <c r="J263" i="12"/>
  <c r="J227" i="12"/>
  <c r="J159" i="12"/>
  <c r="J169" i="12"/>
  <c r="J185" i="12"/>
  <c r="J273" i="12"/>
  <c r="J275" i="12"/>
  <c r="J278" i="12"/>
  <c r="J229" i="12"/>
  <c r="J188" i="12"/>
  <c r="J244" i="12"/>
  <c r="J148" i="12"/>
  <c r="J178" i="12"/>
  <c r="J214" i="12"/>
  <c r="J111" i="12"/>
  <c r="J134" i="12"/>
  <c r="J175" i="12"/>
  <c r="J202" i="12"/>
  <c r="J237" i="12"/>
  <c r="J232" i="12"/>
  <c r="J239" i="12"/>
  <c r="J247" i="12"/>
  <c r="J228" i="12"/>
  <c r="J260" i="12"/>
  <c r="J222" i="12"/>
  <c r="J242" i="12"/>
  <c r="J243" i="12"/>
  <c r="J219" i="12"/>
  <c r="J226" i="12"/>
  <c r="J252" i="12"/>
  <c r="J221" i="12"/>
  <c r="J246" i="12"/>
  <c r="J216" i="12"/>
  <c r="J241" i="12"/>
  <c r="J254" i="12"/>
  <c r="J250" i="12"/>
  <c r="J218" i="12"/>
  <c r="J224" i="12"/>
  <c r="J231" i="12"/>
  <c r="J257" i="12"/>
  <c r="J255" i="12"/>
  <c r="J251" i="12"/>
  <c r="J140" i="12"/>
  <c r="J207" i="12"/>
  <c r="J183" i="12"/>
  <c r="J201" i="12"/>
  <c r="J186" i="12"/>
  <c r="J118" i="12"/>
  <c r="J211" i="12"/>
  <c r="J181" i="12"/>
  <c r="J197" i="12"/>
  <c r="J208" i="12"/>
  <c r="J173" i="12"/>
  <c r="J199" i="12"/>
  <c r="J203" i="12"/>
  <c r="J174" i="12"/>
  <c r="J200" i="12"/>
  <c r="J204" i="12"/>
  <c r="J176" i="12"/>
  <c r="J187" i="12"/>
  <c r="J213" i="12"/>
  <c r="J180" i="12"/>
  <c r="J194" i="12"/>
  <c r="J172" i="12"/>
  <c r="J182" i="12"/>
  <c r="J210" i="12"/>
  <c r="J192" i="12"/>
  <c r="J170" i="12"/>
  <c r="J184" i="12"/>
  <c r="I151" i="12"/>
  <c r="J150" i="12"/>
  <c r="J162" i="12"/>
  <c r="J127" i="12"/>
  <c r="J147" i="12"/>
  <c r="J141" i="12"/>
  <c r="H151" i="12"/>
  <c r="J120" i="12"/>
  <c r="J149" i="12"/>
  <c r="I163" i="12"/>
  <c r="J156" i="12"/>
  <c r="H163" i="12"/>
  <c r="J155" i="12"/>
  <c r="J146" i="12"/>
  <c r="J143" i="12"/>
  <c r="J142" i="12"/>
  <c r="J126" i="12"/>
  <c r="J124" i="12"/>
  <c r="J135" i="12"/>
  <c r="J129" i="12"/>
  <c r="J121" i="12"/>
  <c r="J130" i="12"/>
  <c r="I113" i="12"/>
  <c r="J122" i="12"/>
  <c r="J119" i="12"/>
  <c r="J123" i="12"/>
  <c r="J117" i="12"/>
  <c r="H108" i="12"/>
  <c r="I108" i="12"/>
  <c r="H113" i="12"/>
  <c r="J112" i="12"/>
  <c r="J31" i="12"/>
  <c r="J81" i="12"/>
  <c r="J78" i="12"/>
  <c r="J103" i="12"/>
  <c r="J68" i="12"/>
  <c r="J107" i="12"/>
  <c r="J105" i="12"/>
  <c r="J100" i="12"/>
  <c r="J102" i="12"/>
  <c r="J46" i="12"/>
  <c r="J67" i="12"/>
  <c r="J99" i="12"/>
  <c r="J94" i="12"/>
  <c r="J90" i="12"/>
  <c r="J92" i="12"/>
  <c r="J93" i="12"/>
  <c r="I95" i="12"/>
  <c r="J91" i="12"/>
  <c r="H95" i="12"/>
  <c r="J88" i="12"/>
  <c r="J89" i="12"/>
  <c r="J82" i="12"/>
  <c r="J83" i="12"/>
  <c r="J84" i="12"/>
  <c r="J69" i="12"/>
  <c r="J80" i="12"/>
  <c r="J79" i="12"/>
  <c r="J77" i="12"/>
  <c r="J36" i="12"/>
  <c r="J49" i="12"/>
  <c r="J48" i="12"/>
  <c r="J47" i="12"/>
  <c r="J40" i="12"/>
  <c r="J37" i="12"/>
  <c r="J32" i="12"/>
  <c r="J38" i="12"/>
  <c r="J35" i="12"/>
  <c r="J34" i="12"/>
  <c r="J30" i="12"/>
  <c r="I132" i="12" l="1"/>
  <c r="I382" i="12"/>
  <c r="I299" i="12"/>
  <c r="I281" i="12"/>
  <c r="I164" i="12"/>
  <c r="I109" i="12"/>
  <c r="I114" i="12" s="1"/>
  <c r="I96" i="12"/>
  <c r="I137" i="12" l="1"/>
  <c r="I152" i="12" s="1"/>
  <c r="G75" i="12" l="1"/>
  <c r="H75" i="12"/>
  <c r="I75" i="12"/>
  <c r="G60" i="12"/>
  <c r="H60" i="12"/>
  <c r="I60" i="12"/>
  <c r="G61" i="12"/>
  <c r="H61" i="12"/>
  <c r="I61" i="12"/>
  <c r="I45" i="12"/>
  <c r="H45" i="12"/>
  <c r="G45" i="12"/>
  <c r="J75" i="12" l="1"/>
  <c r="J45" i="12"/>
  <c r="J60" i="12"/>
  <c r="J61" i="12"/>
  <c r="B10" i="13"/>
  <c r="B9" i="13"/>
  <c r="L15" i="13"/>
  <c r="P15" i="13" s="1"/>
  <c r="T15" i="13" s="1"/>
  <c r="C15" i="13" l="1"/>
  <c r="S15" i="13" s="1"/>
  <c r="D15" i="13"/>
  <c r="U15" i="13" s="1"/>
  <c r="G72" i="12"/>
  <c r="H72" i="12"/>
  <c r="I72" i="12"/>
  <c r="G73" i="12"/>
  <c r="H73" i="12"/>
  <c r="I73" i="12"/>
  <c r="G56" i="12"/>
  <c r="H56" i="12"/>
  <c r="I56" i="12"/>
  <c r="G57" i="12"/>
  <c r="H57" i="12"/>
  <c r="I57" i="12"/>
  <c r="G58" i="12"/>
  <c r="H58" i="12"/>
  <c r="I58" i="12"/>
  <c r="G59" i="12"/>
  <c r="H59" i="12"/>
  <c r="I59" i="12"/>
  <c r="G27" i="12"/>
  <c r="H27" i="12"/>
  <c r="I27" i="12"/>
  <c r="G28" i="12"/>
  <c r="H28" i="12"/>
  <c r="I28" i="12"/>
  <c r="M15" i="13" l="1"/>
  <c r="I15" i="13"/>
  <c r="Q15" i="13"/>
  <c r="K15" i="13"/>
  <c r="G15" i="13"/>
  <c r="O15" i="13"/>
  <c r="E15" i="13"/>
  <c r="J72" i="12"/>
  <c r="J73" i="12"/>
  <c r="J57" i="12"/>
  <c r="J59" i="12"/>
  <c r="J58" i="12"/>
  <c r="J56" i="12"/>
  <c r="J28" i="12"/>
  <c r="J27" i="12"/>
  <c r="H66" i="12"/>
  <c r="I66" i="12"/>
  <c r="G66" i="12"/>
  <c r="H65" i="12"/>
  <c r="I65" i="12"/>
  <c r="G65" i="12"/>
  <c r="I50" i="12"/>
  <c r="H50" i="12"/>
  <c r="I44" i="12"/>
  <c r="L14" i="13"/>
  <c r="P14" i="13" s="1"/>
  <c r="T14" i="13" s="1"/>
  <c r="L13" i="13"/>
  <c r="P13" i="13" s="1"/>
  <c r="T13" i="13" s="1"/>
  <c r="L12" i="13"/>
  <c r="P12" i="13" s="1"/>
  <c r="T12" i="13" s="1"/>
  <c r="L11" i="13"/>
  <c r="P11" i="13" s="1"/>
  <c r="T11" i="13" s="1"/>
  <c r="J65" i="12" l="1"/>
  <c r="J66" i="12"/>
  <c r="H64" i="12"/>
  <c r="I64" i="12"/>
  <c r="I51" i="12"/>
  <c r="D10" i="13" s="1"/>
  <c r="G44" i="12"/>
  <c r="G64" i="12"/>
  <c r="J50" i="12"/>
  <c r="G50" i="12"/>
  <c r="H44" i="12"/>
  <c r="Q10" i="13" l="1"/>
  <c r="U10" i="13"/>
  <c r="J64" i="12"/>
  <c r="J44" i="12"/>
  <c r="H51" i="12"/>
  <c r="C10" i="13" s="1"/>
  <c r="O10" i="13" l="1"/>
  <c r="S10" i="13"/>
  <c r="I52" i="12"/>
  <c r="I74" i="12" l="1"/>
  <c r="I71" i="12"/>
  <c r="G55" i="12" l="1"/>
  <c r="G74" i="12"/>
  <c r="G71" i="12"/>
  <c r="H71" i="12"/>
  <c r="I55" i="12"/>
  <c r="H55" i="12"/>
  <c r="H74" i="12"/>
  <c r="J71" i="12" l="1"/>
  <c r="J74" i="12"/>
  <c r="C11" i="13"/>
  <c r="D13" i="13"/>
  <c r="C13" i="13"/>
  <c r="J55" i="12"/>
  <c r="O13" i="13" l="1"/>
  <c r="S13" i="13"/>
  <c r="Q13" i="13"/>
  <c r="U13" i="13"/>
  <c r="O11" i="13"/>
  <c r="S11" i="13"/>
  <c r="E13" i="13"/>
  <c r="E10" i="13"/>
  <c r="I63" i="12" l="1"/>
  <c r="I85" i="12" s="1"/>
  <c r="D14" i="13" l="1"/>
  <c r="D12" i="13"/>
  <c r="G63" i="12"/>
  <c r="H63" i="12"/>
  <c r="Q12" i="13" l="1"/>
  <c r="U12" i="13"/>
  <c r="Q14" i="13"/>
  <c r="U14" i="13"/>
  <c r="H85" i="12"/>
  <c r="I86" i="12" s="1"/>
  <c r="J63" i="12"/>
  <c r="C12" i="13" l="1"/>
  <c r="S12" i="13" s="1"/>
  <c r="D11" i="13"/>
  <c r="C14" i="13"/>
  <c r="S14" i="13" s="1"/>
  <c r="Q11" i="13" l="1"/>
  <c r="U11" i="13"/>
  <c r="E14" i="13"/>
  <c r="O14" i="13"/>
  <c r="E12" i="13"/>
  <c r="O12" i="13"/>
  <c r="E11" i="13"/>
  <c r="D483" i="12" l="1"/>
  <c r="D489" i="12" s="1"/>
  <c r="M13" i="13" l="1"/>
  <c r="K14" i="13"/>
  <c r="G12" i="13"/>
  <c r="G13" i="13"/>
  <c r="G14" i="13" l="1"/>
  <c r="G10" i="13"/>
  <c r="I13" i="13"/>
  <c r="K13" i="13"/>
  <c r="K12" i="13"/>
  <c r="M14" i="13"/>
  <c r="I14" i="13"/>
  <c r="I11" i="13" l="1"/>
  <c r="K10" i="13"/>
  <c r="M10" i="13"/>
  <c r="I10" i="13"/>
  <c r="M11" i="13" l="1"/>
  <c r="K11" i="13"/>
  <c r="G11" i="13"/>
  <c r="G25" i="12"/>
  <c r="H25" i="12"/>
  <c r="H41" i="12" s="1"/>
  <c r="H470" i="12" s="1"/>
  <c r="H491" i="12" l="1"/>
  <c r="H545" i="12" s="1"/>
  <c r="I25" i="12"/>
  <c r="I41" i="12" s="1"/>
  <c r="I471" i="12" s="1"/>
  <c r="C9" i="13" l="1"/>
  <c r="S9" i="13" s="1"/>
  <c r="S30" i="13" s="1"/>
  <c r="I12" i="13"/>
  <c r="M12" i="13"/>
  <c r="J25" i="12"/>
  <c r="S33" i="13" l="1"/>
  <c r="G9" i="13"/>
  <c r="G30" i="13" s="1"/>
  <c r="G33" i="13" s="1"/>
  <c r="O9" i="13"/>
  <c r="O30" i="13" s="1"/>
  <c r="C28" i="13"/>
  <c r="C33" i="13" s="1"/>
  <c r="K9" i="13"/>
  <c r="K30" i="13" s="1"/>
  <c r="K33" i="13" s="1"/>
  <c r="T30" i="13" l="1"/>
  <c r="O33" i="13"/>
  <c r="P30" i="13"/>
  <c r="H30" i="13"/>
  <c r="L30" i="13"/>
  <c r="I42" i="12"/>
  <c r="I473" i="12"/>
  <c r="D9" i="13"/>
  <c r="E9" i="13" l="1"/>
  <c r="E28" i="13" s="1"/>
  <c r="F9" i="13" s="1"/>
  <c r="F28" i="13" s="1"/>
  <c r="U9" i="13"/>
  <c r="U31" i="13" s="1"/>
  <c r="M9" i="13"/>
  <c r="M31" i="13" s="1"/>
  <c r="M34" i="13" s="1"/>
  <c r="M36" i="13" s="1"/>
  <c r="Q9" i="13"/>
  <c r="Q31" i="13" s="1"/>
  <c r="Q34" i="13" s="1"/>
  <c r="Q36" i="13" s="1"/>
  <c r="I9" i="13"/>
  <c r="I31" i="13" s="1"/>
  <c r="I34" i="13" s="1"/>
  <c r="I36" i="13" s="1"/>
  <c r="D28" i="13"/>
  <c r="D34" i="13" s="1"/>
  <c r="I492" i="12"/>
  <c r="I494" i="12" l="1"/>
  <c r="I546" i="12"/>
  <c r="I548" i="12" s="1"/>
  <c r="U34" i="13"/>
  <c r="U36" i="13" s="1"/>
  <c r="V36" i="13" s="1"/>
  <c r="V31" i="13"/>
  <c r="R36" i="13"/>
  <c r="J31" i="13"/>
  <c r="R31" i="13"/>
  <c r="N31" i="13"/>
  <c r="F12" i="13"/>
  <c r="F14" i="13"/>
  <c r="F11" i="13"/>
  <c r="E36" i="13"/>
  <c r="J36" i="13" s="1"/>
  <c r="F15" i="13"/>
  <c r="F10" i="13"/>
  <c r="F13" i="13"/>
  <c r="N36" i="13" l="1"/>
</calcChain>
</file>

<file path=xl/sharedStrings.xml><?xml version="1.0" encoding="utf-8"?>
<sst xmlns="http://schemas.openxmlformats.org/spreadsheetml/2006/main" count="1319" uniqueCount="887">
  <si>
    <t>QTDE.</t>
  </si>
  <si>
    <t>UNID.</t>
  </si>
  <si>
    <t>ORÇAMENTO DISCRIMINADO GLOBAL - MATERIAL E MÃO DE OBRA</t>
  </si>
  <si>
    <t>ÍTEM</t>
  </si>
  <si>
    <t xml:space="preserve">DISCRIMINAÇÃO </t>
  </si>
  <si>
    <t>MATER. UNIT. (R$)</t>
  </si>
  <si>
    <t>M.D.O. UNIT. (R$)</t>
  </si>
  <si>
    <t>MATER. TOTAL (R$)</t>
  </si>
  <si>
    <t>M.D.O. TOTAL (R$)</t>
  </si>
  <si>
    <t>TOTAL ÍTEM (R$)</t>
  </si>
  <si>
    <t>m²</t>
  </si>
  <si>
    <r>
      <t>OBSERVAÇÕES:</t>
    </r>
    <r>
      <rPr>
        <sz val="10"/>
        <rFont val="Arial"/>
        <family val="2"/>
      </rPr>
      <t xml:space="preserve"> </t>
    </r>
  </si>
  <si>
    <t>VALOR TOTAL MATERIAL (Custo de mercado)</t>
  </si>
  <si>
    <t>VALOR TOTAL MÃO DE OBRA (Custo de mercado)</t>
  </si>
  <si>
    <t>CUSTO DE MERCADO</t>
  </si>
  <si>
    <t>TOTAL UNIT. 
(R$)</t>
  </si>
  <si>
    <t>PLANILHA ORÇAMENTÁRIA</t>
  </si>
  <si>
    <t>2 - A Planilha orçamentária abaixo deverá ser apresentada utilizando papel timbrado da empresa;</t>
  </si>
  <si>
    <t>3 - Os Valores constantes na planilha deverão ser o valores de mercado, sem a aplicação do BDI;</t>
  </si>
  <si>
    <t>1 - As informações mínimas que deverão constar da planilha são: Númeração do Item, Discriminação, Unidade, Quantidade,</t>
  </si>
  <si>
    <t xml:space="preserve">    Custo Unitário do material,  Custo Unitário de Mão de Obra,  Custo total  do Material por item, Custo total de Mão de Obra </t>
  </si>
  <si>
    <t xml:space="preserve">    por Item, Subtotais de  Material, subtotais de Mão de Obra, Total Geral de Material, Total Geral de Mão de Obra e Total</t>
  </si>
  <si>
    <t xml:space="preserve">    Geral do Orçamento.</t>
  </si>
  <si>
    <t xml:space="preserve">4 - O BDI deverá estar destacado ao final da tabela,  com o preenchimento dos campos  específicos, conforme abaixo. </t>
  </si>
  <si>
    <t xml:space="preserve">     A composiçãodo BDI aplicado deverá ser detalhada.</t>
  </si>
  <si>
    <t>5 - Os itens elencados abaixo são referentes a obra ora em licitação, e servirão de referências para cotação. Alterações</t>
  </si>
  <si>
    <t xml:space="preserve">     nos itens e quantidades, somente poderão ocorrer com autorização da Comissão Permanente de Licitação.</t>
  </si>
  <si>
    <t>COMPOSIÇÃO DO BDI - OBRA</t>
  </si>
  <si>
    <t>DESCRIÇÃO</t>
  </si>
  <si>
    <t>Garantia/Seguro (S)</t>
  </si>
  <si>
    <t xml:space="preserve">Risco (R) </t>
  </si>
  <si>
    <t>Despesas Financeiras (CDB fev/15) (DF)</t>
  </si>
  <si>
    <t>Fórmula para determinação do BDI (Conforme determinação do Acórdão 2.369/2011-TCU-Plenário)</t>
  </si>
  <si>
    <t>Administração Central (AC)</t>
  </si>
  <si>
    <t>Lucro (L)</t>
  </si>
  <si>
    <t>Tributos (I)</t>
  </si>
  <si>
    <t>COFINS</t>
  </si>
  <si>
    <t>PIS</t>
  </si>
  <si>
    <t>CPRB (Contribuição Previdenciária sobre a Receita Bruta)</t>
  </si>
  <si>
    <t>BDI A SER APLICADO</t>
  </si>
  <si>
    <t>BDI APLICADO SOBRE O  TOTAL DE MATERIAL - Obra</t>
  </si>
  <si>
    <t>BDI APLICADO SOBRE O TOTAL DE MÃO DE OBRA - Obra</t>
  </si>
  <si>
    <t>VALOR TOTAL DO BDI - OBRA</t>
  </si>
  <si>
    <t>VALOR TOTAL DO ORÇAMENTO</t>
  </si>
  <si>
    <t>VALOR TOTAL MATERIAL (Custo de mercado + BDI)</t>
  </si>
  <si>
    <t>VALOR TOTAL MÃO DE OBRA (Custo de mercado + BDI)</t>
  </si>
  <si>
    <t>m³</t>
  </si>
  <si>
    <t>CRONOGRAMA FÍSICO-FINANCEIRO</t>
  </si>
  <si>
    <t xml:space="preserve">      PARCELA 01</t>
  </si>
  <si>
    <t xml:space="preserve">      PARCELA 02</t>
  </si>
  <si>
    <t xml:space="preserve">     MATERIAL</t>
  </si>
  <si>
    <t xml:space="preserve">  MÃO DE OBRA</t>
  </si>
  <si>
    <t>%</t>
  </si>
  <si>
    <t>(R$)</t>
  </si>
  <si>
    <t>OBRA</t>
  </si>
  <si>
    <t>VALOR TOTAL DO ORÇAMENTO - OBRA</t>
  </si>
  <si>
    <t>Valor Total de Material com BDI - Obra</t>
  </si>
  <si>
    <t>Valor Total de Mão de Obra com BDI - Obra</t>
  </si>
  <si>
    <t>SUBTOTAL</t>
  </si>
  <si>
    <t>TOTAIS</t>
  </si>
  <si>
    <t>CUSTO DE MERCADO TOTAL MATERIAL</t>
  </si>
  <si>
    <t>CUSTO DE MERCADO TOTAL MÃO DE OBRA</t>
  </si>
  <si>
    <t>CUSTO TOTAL DE MERCADO</t>
  </si>
  <si>
    <t>VALOR TOTAL</t>
  </si>
  <si>
    <t>Responsável Técnico</t>
  </si>
  <si>
    <t>CREA/CAU/CFT</t>
  </si>
  <si>
    <t>un</t>
  </si>
  <si>
    <t>M</t>
  </si>
  <si>
    <t>SERVIÇOS INICIAIS</t>
  </si>
  <si>
    <t>UN</t>
  </si>
  <si>
    <t>SERVIÇOS FINAIS</t>
  </si>
  <si>
    <t xml:space="preserve">      PARCELA 03</t>
  </si>
  <si>
    <t>DEMOLIÇÕES/REMOÇÕES/RETIRADA/RECOLOCAÇÃO</t>
  </si>
  <si>
    <t>PLANILHA ORÇAMENTÁRIA - Reforma Mesa Brasil</t>
  </si>
  <si>
    <t>SERVIÇOS INICIAIS E ADMINISTRAÇÃO</t>
  </si>
  <si>
    <t xml:space="preserve"> 1.1 </t>
  </si>
  <si>
    <t>DESPESAS INICIAIS</t>
  </si>
  <si>
    <t xml:space="preserve"> 1.1.1 </t>
  </si>
  <si>
    <t>IMPOSTOS E SEGUROS(RISCOS DE ENGENHARIA/RESPONSABILIDADE CIVIL</t>
  </si>
  <si>
    <t xml:space="preserve"> 1.2 </t>
  </si>
  <si>
    <t xml:space="preserve"> 1.2.1 </t>
  </si>
  <si>
    <t>FORNECIMENTO E INSTALAÇÃO DE PLACA DE OBRA COM CHAPA GALVANIZADA E ESTRUTURA DE MADEIRA. AF_03/2022_PS</t>
  </si>
  <si>
    <t xml:space="preserve"> 1.2.2 </t>
  </si>
  <si>
    <t>TAPUME COM TELHA METÁLICA. AF_03/2024</t>
  </si>
  <si>
    <t xml:space="preserve"> 1.3 </t>
  </si>
  <si>
    <t>ADMINISTRAÇÃO LOCAL</t>
  </si>
  <si>
    <t xml:space="preserve"> 1.3.1 </t>
  </si>
  <si>
    <t>ANOTAÇÃO DE RESPONSABILIDADE TÉCNICA - ART</t>
  </si>
  <si>
    <t xml:space="preserve"> 1.3.2 </t>
  </si>
  <si>
    <t>ENGENHEIRO CIVIL DE OBRA PLENO COM ENCARGOS COMPLEMENTARES (4 horas por 4 meses)</t>
  </si>
  <si>
    <t>H</t>
  </si>
  <si>
    <t xml:space="preserve"> 1.3.3 </t>
  </si>
  <si>
    <t>MESTRE DE OBRAS COM ENCARGOS COMPLEMENTARES</t>
  </si>
  <si>
    <t>MES</t>
  </si>
  <si>
    <t xml:space="preserve"> 1.4 </t>
  </si>
  <si>
    <t>PROJETO "AS BUILT"</t>
  </si>
  <si>
    <t xml:space="preserve"> 1.4.1 </t>
  </si>
  <si>
    <t>Projeto As Built - Arquitetônico</t>
  </si>
  <si>
    <t xml:space="preserve"> 1.4.2 </t>
  </si>
  <si>
    <t>Projeto As Built - Hidrossanitário</t>
  </si>
  <si>
    <t xml:space="preserve"> 1.4.3 </t>
  </si>
  <si>
    <t>Projeto As Built - Elétrico</t>
  </si>
  <si>
    <t xml:space="preserve"> 1.4.4 </t>
  </si>
  <si>
    <t>Projeto As Built - Preventivo</t>
  </si>
  <si>
    <t xml:space="preserve"> 1.4.5 </t>
  </si>
  <si>
    <t>Projeto As Built - Climatização</t>
  </si>
  <si>
    <t xml:space="preserve"> 1.5 </t>
  </si>
  <si>
    <t>DESPESAS CORRENTES</t>
  </si>
  <si>
    <t xml:space="preserve"> 1.5.1 </t>
  </si>
  <si>
    <t>Limpeza Permanente da Obra</t>
  </si>
  <si>
    <t>mes</t>
  </si>
  <si>
    <t xml:space="preserve"> 2.1 </t>
  </si>
  <si>
    <t>REMOÇÃO DE TELHAS DE FIBROCIMENTO METÁLICA E CERÂMICA, DE FORMA MANUAL, SEM REAPROVEITAMENTO. AF_09/2023</t>
  </si>
  <si>
    <t xml:space="preserve"> 2.2 </t>
  </si>
  <si>
    <t>REMOÇÃO DE TRAMA METÁLICA PARA COBERTURA, DE FORMA MANUAL, SEM REAPROVEITAMENTO. AF_09/2023</t>
  </si>
  <si>
    <t xml:space="preserve"> 2.3 </t>
  </si>
  <si>
    <t>REMOÇÃO DE TAPUME/ CHAPAS METÁLICAS E DE MADEIRA, DE FORMA MANUAL, SEM REAPROVEITAMENTO. AF_09/2023</t>
  </si>
  <si>
    <t xml:space="preserve"> 2.4 </t>
  </si>
  <si>
    <t>REMOÇÃO DE PORTAS, DE FORMA MANUAL, SEM REAPROVEITAMENTO. AF_09/2023</t>
  </si>
  <si>
    <t xml:space="preserve"> 2.5 </t>
  </si>
  <si>
    <t>REMOÇÃO DE LOUÇAS, DE FORMA MANUAL, SEM REAPROVEITAMENTO. AF_09/2023</t>
  </si>
  <si>
    <t xml:space="preserve"> 2.6 </t>
  </si>
  <si>
    <t>DEMOLIÇÃO DE PISO DE CONCRETO SIMPLES, DE FORMA MECANIZADA COM MARTELETE, SEM REAPROVEITAMENTO. AF_09/2023</t>
  </si>
  <si>
    <t xml:space="preserve"> 2.7 </t>
  </si>
  <si>
    <t>Demolição de piso em lajota hexagonal</t>
  </si>
  <si>
    <t>ESTRUTURAS DE CONCRETO</t>
  </si>
  <si>
    <t xml:space="preserve"> 3.1 </t>
  </si>
  <si>
    <t>ESCAVAÇÕES</t>
  </si>
  <si>
    <t xml:space="preserve"> 3.1.1 </t>
  </si>
  <si>
    <t>ESCAVAÇÃO MECANIZADA PARA BLOCO DE COROAMENTO OU SAPATA COM RETROESCAVADEIRA (INCLUINDO ESCAVAÇÃO PARA COLOCAÇÃO DE FÔRMAS). AF_01/2024</t>
  </si>
  <si>
    <t xml:space="preserve"> 3.1.2 </t>
  </si>
  <si>
    <t>ESCAVAÇÃO MECANIZADA PARA VIGA BALDRAME OU SAPATA CORRIDA COM MINI-ESCAVADEIRA (INCLUINDO ESCAVAÇÃO PARA COLOCAÇÃO DE FÔRMAS). AF_01/2024</t>
  </si>
  <si>
    <t xml:space="preserve"> 3.1.3 </t>
  </si>
  <si>
    <t>COMPACTAÇÃO MECÂNICA DE SOLO PARA SAPATAS OU BLOCOS DE COROAMENTO, COM COMPACTADOR DE SOLOS A PERCUSSÃO. AF_09/2021</t>
  </si>
  <si>
    <t xml:space="preserve"> 3.1.4 </t>
  </si>
  <si>
    <t>LASTRO DE CONCRETO MAGRO, APLICADO EM BLOCOS DE COROAMENTO OU SAPATAS, ESPESSURA DE 5 CM. AF_01/2024</t>
  </si>
  <si>
    <t xml:space="preserve"> 3.1.5 </t>
  </si>
  <si>
    <t>REATERRO MECANIZADO DE VALA COM MINICARREGADEIRA, COM COMPACTADOR DE SOLOS DE PERCUSSÃO. AF_08/2023</t>
  </si>
  <si>
    <t xml:space="preserve"> 3.1.6 </t>
  </si>
  <si>
    <t>CARGA, MANOBRA E DESCARGA DE SOLOS E MATERIAIS GRANULARES EM CAMINHÃO BASCULANTE 10 M³ - CARGA COM ESCAVADEIRA HIDRÁULICA (CAÇAMBA DE 1,20 M³ / 155 HP) E DESCARGA LIVRE (UNIDADE: M3). AF_07/2020</t>
  </si>
  <si>
    <t xml:space="preserve"> 3.1.7 </t>
  </si>
  <si>
    <t>TRANSPORTE COM CAMINHÃO BASCULANTE DE 10 M³, EM VIA URBANA PAVIMENTADA, DMT ATÉ 30 KM (UNIDADE: M3XKM). AF_07/2020</t>
  </si>
  <si>
    <t>M3XKM</t>
  </si>
  <si>
    <t xml:space="preserve"> 3.2 </t>
  </si>
  <si>
    <t>FUNDAÇÕES</t>
  </si>
  <si>
    <t xml:space="preserve"> 3.2.1 </t>
  </si>
  <si>
    <t>CONCRETO USINADO, FCK 35 MPA, LANÇAMENTO, ADENSAMENTO E ACABAMENTO MANUAL, INCLUSIVE BOMBEAMENTO</t>
  </si>
  <si>
    <t xml:space="preserve"> 3.2.2 </t>
  </si>
  <si>
    <t>FABRICAÇÃO, MONTAGEM E DESMONTAGEM DE FÔRMA PARA SAPATA, EM MADEIRA SERRADA, E=25 MM, 4 UTILIZAÇÕES. AF_01/2024</t>
  </si>
  <si>
    <t xml:space="preserve"> 3.2.3 </t>
  </si>
  <si>
    <t>ARMAÇÃO DE SAPATA ISOLADA, VIGA BALDRAME E SAPATA CORRIDA UTILIZANDO AÇO CA-60 DE 5 MM - MONTAGEM. AF_01/2024</t>
  </si>
  <si>
    <t>KG</t>
  </si>
  <si>
    <t xml:space="preserve"> 3.2.4 </t>
  </si>
  <si>
    <t>ARMAÇÃO DE SAPATA ISOLADA, VIGA BALDRAME E SAPATA CORRIDA UTILIZANDO AÇO CA-50 DE 8 MM - MONTAGEM. AF_01/2024</t>
  </si>
  <si>
    <t xml:space="preserve"> 3.2.5 </t>
  </si>
  <si>
    <t>ARMAÇÃO DE SAPATA ISOLADA, VIGA BALDRAME E SAPATA CORRIDA UTILIZANDO AÇO CA-50 DE 10 MM - MONTAGEM. AF_01/2024</t>
  </si>
  <si>
    <t xml:space="preserve"> 3.2.6 </t>
  </si>
  <si>
    <t>ARMAÇÃO DE BLOCO, SAPATA ISOLADA, VIGA BALDRAME E SAPATA CORRIDA UTILIZANDO AÇO CA-50 DE 12,5 MM - MONTAGEM. AF_01/2024</t>
  </si>
  <si>
    <t xml:space="preserve"> 3.2.7 </t>
  </si>
  <si>
    <t>ARMAÇÃO DE BLOCO, SAPATA ISOLADA, VIGA BALDRAME E SAPATA CORRIDA UTILIZANDO AÇO CA-50 DE 16 MM - MONTAGEM. AF_01/2024</t>
  </si>
  <si>
    <t xml:space="preserve"> 3.3 </t>
  </si>
  <si>
    <t>LAJES</t>
  </si>
  <si>
    <t xml:space="preserve"> 3.3.1 </t>
  </si>
  <si>
    <t xml:space="preserve"> 3.3.2</t>
  </si>
  <si>
    <t>ARMAÇÃO DE LAJE DE ESTRUTURA CONVENCIONAL DE CONCRETO ARMADO UTILIZANDO AÇO CA-50 DE 6,3 MM - MONTAGEM. AF_06/2022</t>
  </si>
  <si>
    <t xml:space="preserve"> 3.3.3</t>
  </si>
  <si>
    <t>ARMAÇÃO DE LAJE DE ESTRUTURA CONVENCIONAL DE CONCRETO ARMADO UTILIZANDO AÇO CA-50 DE 8,0 MM - MONTAGEM. AF_06/2022</t>
  </si>
  <si>
    <t xml:space="preserve"> 3.3.4</t>
  </si>
  <si>
    <t>ARMAÇÃO DE LAJE DE ESTRUTURA CONVENCIONAL DE CONCRETO ARMADO UTILIZANDO AÇO CA-50 DE 10,0 MM - MONTAGEM. AF_06/2022</t>
  </si>
  <si>
    <t xml:space="preserve"> 3.3.5</t>
  </si>
  <si>
    <t>ARMAÇÃO DE LAJE DE ESTRUTURA CONVENCIONAL DE CONCRETO ARMADO UTILIZANDO AÇO CA-50 DE 12,5 MM - MONTAGEM. AF_06/2022</t>
  </si>
  <si>
    <t xml:space="preserve"> 3.4 </t>
  </si>
  <si>
    <t>VIGAS</t>
  </si>
  <si>
    <t xml:space="preserve"> 3.4.1 </t>
  </si>
  <si>
    <t xml:space="preserve"> 3.4.2 </t>
  </si>
  <si>
    <t>FABRICAÇÃO, MONTAGEM E DESMONTAGEM DE FÔRMA PARA VIGA BALDRAME, EM MADEIRA SERRADA, E=25 MM, 4 UTILIZAÇÕES. AF_01/2024</t>
  </si>
  <si>
    <t xml:space="preserve"> 3.4.3 </t>
  </si>
  <si>
    <t xml:space="preserve"> 3.4.4 </t>
  </si>
  <si>
    <t>ARMAÇÃO DE SAPATA ISOLADA, VIGA BALDRAME E SAPATA CORRIDA UTILIZANDO AÇO CA-50 DE 6,3 MM - MONTAGEM. AF_01/2024</t>
  </si>
  <si>
    <t xml:space="preserve"> 3.4.5 </t>
  </si>
  <si>
    <t xml:space="preserve"> 3.4.7 </t>
  </si>
  <si>
    <t xml:space="preserve"> 3.4.6 </t>
  </si>
  <si>
    <t xml:space="preserve"> 3.4.8 </t>
  </si>
  <si>
    <t>PAREDES, PAINEIS E ELEMENTOS DIVISÓRIOS</t>
  </si>
  <si>
    <t xml:space="preserve"> 4.1 </t>
  </si>
  <si>
    <t>FECHAMENTO VERTICAL EM TELHA SIMPLES METALICA ACO GALVALUME TRAPEZOIDAL PRÉ-PINTADA NA COR CINZA TP40 E=0,50 MM</t>
  </si>
  <si>
    <t xml:space="preserve"> 4.2 </t>
  </si>
  <si>
    <t>FECHAMENTO VERTICAL EM GRADIL DE ALUMÍNIOI ANODIZADO, COM BARRAS DE APOIO EM ALUMÍNIO ANODIZADO 2"x2" E BARRAS INTERMEDIÁRIAS EM ALUMÍNIO 1" x 1/2", PRÉ-PINTADO NA COR CINZA</t>
  </si>
  <si>
    <t xml:space="preserve"> 4.3 </t>
  </si>
  <si>
    <t>PAREDE COM SISTEMA EM CHAPAS DE GESSO RESISTENTE A UMIDADE (RU) PARA DRYWALL, USO INTERNO, COM DUAS FACES SIMPLES E ESTRUTURA METÁLICA COM GUIAS SIMPLES, SEM VÃOS.</t>
  </si>
  <si>
    <t xml:space="preserve"> 4.4 </t>
  </si>
  <si>
    <t>PAREDE COM SISTEMA EM CHAPAS DE GESSO PARA DRYWALL, SENDO UMA FACE RESISTENTE A UMIDADE (RU) E OUTRA FACE STANDARD (ST), USO INTERNO, COM DUAS FACES SIMPLES E ESTRUTURA METÁLICA COM GUIAS SIMPLES, SEM VÃOS.</t>
  </si>
  <si>
    <t xml:space="preserve"> 4.5 </t>
  </si>
  <si>
    <t>PAREDE COM SISTEMA EM CHAPAS DE GESSO PARA DRYWALL, USO INTERNO, COM DUAS FACES SIMPLES E ESTRUTURA METÁLICA COM GUIAS SIMPLES, SEM VÃOS. AF_07/2023_PS</t>
  </si>
  <si>
    <t xml:space="preserve"> 4.6 </t>
  </si>
  <si>
    <t>Parede Steel Frame com placa cimentícia externa e drywall ST interno</t>
  </si>
  <si>
    <t xml:space="preserve"> 4.7 </t>
  </si>
  <si>
    <t>Parede Steel Frame com placa cimentícia externa e drywall RU interno</t>
  </si>
  <si>
    <t>COBERTURAS E PROTEÇÕES</t>
  </si>
  <si>
    <t xml:space="preserve"> 5.1.1 </t>
  </si>
  <si>
    <t>TELHAMENTO TELHA TERMOACUSTICA REVESTIDA EM ACO GALVANIZADO, FACE SUPERIOR EM TELHA TRAPEZOIDAL TPR40 E FACE INFERIOR EM CHAPA PLANA, REVESTIMENTO COM ESPESSURA DE 0,50 MM COM PRE-PINTURA NA COR CINZA NA FACE SUPERIOR E NA COR BRANCA NA FACE INFERIOR, NUCLEO EM POLIISOCIANURATO (PIR) DE 50 MM -  INCLUSO IÇAMENTO - FORNECIMENTO E INSTALAÇÃO</t>
  </si>
  <si>
    <t xml:space="preserve"> 5.1.2 </t>
  </si>
  <si>
    <t>CUMEEIRA PARA TELHA TERMOACÚSTICA, INCLUSO ACESSÓRIOS DE FIXAÇÃO E IÇAMENTO.(ORSE)</t>
  </si>
  <si>
    <t xml:space="preserve"> 5.1 </t>
  </si>
  <si>
    <t>TELHAMENTO</t>
  </si>
  <si>
    <t xml:space="preserve"> 5.2 </t>
  </si>
  <si>
    <t>CALHAS E RUFOS</t>
  </si>
  <si>
    <t xml:space="preserve"> 5.2.1 </t>
  </si>
  <si>
    <t>RUFO EXTERNO/INTERNO EM CHAPA DE ALUMINIO 0,8MM, DESENVOLVIMENTO DE 35 CM, INCLUSO IÇAMENTO</t>
  </si>
  <si>
    <t xml:space="preserve"> 5.2.2 </t>
  </si>
  <si>
    <t>CALHA DE BEIRAL EM CHAPA DE ALUMINIO E=0,4MM , DESENVOLVIMENTO 30 CM, COMPLETA - FORNECIMENTO E INSTALAÇÃO</t>
  </si>
  <si>
    <t xml:space="preserve"> 5.3 </t>
  </si>
  <si>
    <t>PINTURA ESTRUTURA METÁLICA</t>
  </si>
  <si>
    <t xml:space="preserve"> 5.3.1 </t>
  </si>
  <si>
    <t>PINTURA COM TINTA ALQUÍDICA DE ACABAMENTO (ESMALTE SINTÉTICO BRILHANTE) PULVERIZADA SOBRE PERFIL METÁLICO EXECUTADO EM FÁBRICA (POR DEMÃO). AF_01/2020_PE</t>
  </si>
  <si>
    <t xml:space="preserve"> 5.4 </t>
  </si>
  <si>
    <t>DESCARREGAMENTO DOS CONTAINERS</t>
  </si>
  <si>
    <t xml:space="preserve"> 5.4.1 </t>
  </si>
  <si>
    <t>Mobilização e operação de guindauto para descarga de containers (20 E 40 PÉS).</t>
  </si>
  <si>
    <t>IMPERMEABILIZAÇÕES</t>
  </si>
  <si>
    <t xml:space="preserve"> 6.1 </t>
  </si>
  <si>
    <t>IMPERMEABILIZAÇÃO COM MANTA LÍQUIDA TIPO VEDAPREN PAREDE OU SIMILAR, 03 DEMÃOS - FORNECIMENTO E APLICAÇÃO</t>
  </si>
  <si>
    <t xml:space="preserve"> 6.2 </t>
  </si>
  <si>
    <t>IMPERMEABILIZAÇÃO DE SUPERFÍCIE COM EMULSÃO ASFÁLTICA, 2 DEMÃOS. AF_09/2023</t>
  </si>
  <si>
    <t>REVESTIMENTOS DE PAREDES</t>
  </si>
  <si>
    <t xml:space="preserve"> 7.1 </t>
  </si>
  <si>
    <t>PINTURAS E CERÂMICAS</t>
  </si>
  <si>
    <t xml:space="preserve"> 7.1.1 </t>
  </si>
  <si>
    <t>RASPAGEM E LIMPEZA DE PAREDES OU FORROS PARA RECEBIMENTO DE PINTURA</t>
  </si>
  <si>
    <t xml:space="preserve"> 7.1.2 </t>
  </si>
  <si>
    <t>FUNDO SELADOR ACRÍLICO, APLICAÇÃO MANUAL EM PAREDE, UMA DEMÃO. AF_04/2023</t>
  </si>
  <si>
    <t xml:space="preserve"> 7.1.3 </t>
  </si>
  <si>
    <t>EMASSAMENTO COM MASSA LÁTEX, APLICAÇÃO EM PAREDE, DUAS DEMÃOS, LIXAMENTO MECANIZADO. AF_04/2023</t>
  </si>
  <si>
    <t xml:space="preserve"> 7.1.4 </t>
  </si>
  <si>
    <t>PINTURA LÁTEX ACRÍLICA PREMIUM, APLICAÇÃO MANUAL EM PAREDES, DUAS DEMÃOS. AF_04/2023  (REF. CORAL CINZA DE GRIFE)</t>
  </si>
  <si>
    <t xml:space="preserve"> 7.1.5 </t>
  </si>
  <si>
    <t>PINTURA LÁTEX ACRÍLICA PREMIUM, APLICAÇÃO MANUAL EM PAREDES, DUAS DEMÃOS. AF_04/2023  (REF.: SUVINIL BRANCO NEVE)</t>
  </si>
  <si>
    <t xml:space="preserve"> 7.1.6 </t>
  </si>
  <si>
    <t>PINTURA COM TINTA ALQUÍDICA DE ACABAMENTO (ESMALTE SINTÉTICO ACETINADO) APLICADA A ROLO OU PINCEL SOBRE SUPERFÍCIES METÁLICAS (EXCETO PERFIL) EXECUTADO EM OBRA (02 DEMÃOS). AF_01/2020 (REF: SUVINIL BRANCO NEVE)</t>
  </si>
  <si>
    <t xml:space="preserve"> 7.1.7 </t>
  </si>
  <si>
    <t>PINTURA COM TINTA ALQUÍDICA DE ACABAMENTO (ESMALTE SINTÉTICO ACETINADO) APLICADA A ROLO OU PINCEL SOBRE SUPERFÍCIES METÁLICAS (EXCETO PERFIL) EXECUTADO EM OBRA (02 DEMÃOS). AF_01/2020 (REF: SUVINIL CINZA)</t>
  </si>
  <si>
    <t xml:space="preserve"> 7.1.8 </t>
  </si>
  <si>
    <t>PINTURA COM TINTA ALQUÍDICA DE ACABAMENTO (ESMALTE SINTÉTICO ACETINADO) APLICADA A ROLO OU PINCEL SOBRE SUPERFÍCIES METÁLICAS (EXCETO PERFIL) EXECUTADO EM OBRA (02 DEMÃOS). AF_01/2020 (REF: CORAL GIZ DE CERA)</t>
  </si>
  <si>
    <t xml:space="preserve"> 7.1.9 </t>
  </si>
  <si>
    <t>REPINTURA COM TINTA ALQUÍDICA DE ACABAMENTO (ESMALTE SINTÉTICO ACETINADO) APLICADA A ROLO OU PINCEL SOBRE SUPERFÍCIES METÁLICAS (EXCETO PERFIL) EXECUTADO EM OBRA (02 DEMÃOS). AF_01/2020 (REF: SUVINIL CINZA)</t>
  </si>
  <si>
    <t xml:space="preserve"> 7.1.10 </t>
  </si>
  <si>
    <t>REPINTURA COM TINTA ALQUÍDICA DE ACABAMENTO (ESMALTE SINTÉTICO ACETINADO) APLICADA A ROLO OU PINCEL SOBRE SUPERFÍCIES METÁLICAS (EXCETO PERFIL) EXECUTADO EM OBRA (02 DEMÃOS). AF_01/2020 (REF: CORAL OURO REAL)</t>
  </si>
  <si>
    <t xml:space="preserve"> 7.1.11 </t>
  </si>
  <si>
    <t>REVESTIMENTO TIPO PORCELANATO (PAREDE) DE DIMENSÕES 30X60 CM COM REJUNTAMENTO EM EPÓXI- FORNECIMENTO E INSTALAÇÃO (IDEA BIANCO LINE - REF. PORTOBELLO)</t>
  </si>
  <si>
    <t xml:space="preserve"> 7.2 </t>
  </si>
  <si>
    <t>RODAPÉS E PEITORIS</t>
  </si>
  <si>
    <t xml:space="preserve"> 7.2.1 </t>
  </si>
  <si>
    <t>RODAPÉ CERÂMICO DE 10 CM DE ALTURA COM PLACAS TIPO PORCELANATO DE DIMENSÕES 30X60CM, REJUNTAMENTO EM EPÓXI (IDEA BIANCO LINE - PORTOBELLO)</t>
  </si>
  <si>
    <t xml:space="preserve"> 7.2.2 </t>
  </si>
  <si>
    <t>PEITORIL DE GRANITO, NA COR BRANCO ITAÚNAS, COM PINGADEIRA, ESP. 2CM, ACABAMENTO POLIDO, ASSENTAMENTO COM ARGAMASSA INDUSTRIALIZADA, INCLUSIVE REJUNTAMENTO</t>
  </si>
  <si>
    <t>FORROS</t>
  </si>
  <si>
    <t xml:space="preserve"> 8.1 </t>
  </si>
  <si>
    <t>FORRO EM RÉGUAS DE PVC, LISO, PARA AMBIENTES COMERCIAIS, INCLUSIVE ESTRUTURA BIDIRECIONAL DE FIXAÇÃO. AF_08/2023_PS</t>
  </si>
  <si>
    <t xml:space="preserve"> 8.2 </t>
  </si>
  <si>
    <t>RODAFORRO EM PVC, TIPO "U", NA COR BRANCA, PARA FORRO EM RÉGUA DE PVC, INCLUSIVE ACESSÓRIOS PARA FIXAÇÃO</t>
  </si>
  <si>
    <t>m</t>
  </si>
  <si>
    <t>PISOS</t>
  </si>
  <si>
    <t xml:space="preserve"> 9.1 </t>
  </si>
  <si>
    <t>PAVIMENTAÇÕES</t>
  </si>
  <si>
    <t xml:space="preserve"> 9.1.1 </t>
  </si>
  <si>
    <t>COMPACTAÇÃO MECÂNICA DE SOLO PARA EXECUÇÃO DE RADIER, PISO DE CONCRETO OU LAJE SOBRE SOLO, COM COMPACTADOR DE SOLOS A PERCUSSÃO. AF_09/2021</t>
  </si>
  <si>
    <t xml:space="preserve"> 9.1.2 </t>
  </si>
  <si>
    <t>APLICAÇÃO DE LONA PLÁSTICA PARA EXECUÇÃO DE PAVIMENTOS DE CONCRETO. AF_04/2022</t>
  </si>
  <si>
    <t xml:space="preserve"> 9.1.3 </t>
  </si>
  <si>
    <t>LASTRO COM MATERIAL GRANULAR, APLICADO EM PISOS OU LAJES SOBRE SOLO, ESPESSURA DE *5 CM*. AF_01/2024</t>
  </si>
  <si>
    <t xml:space="preserve"> 9.1.4 </t>
  </si>
  <si>
    <t>EXECUÇÃO DE PASSEIO (CALÇADA) OU PISO DE CONCRETO COM CONCRETO MOLDADO IN LOCO, USINADO, ACABAMENTO CONVENCIONAL, ESPESSURA 8 CM, ARMADO. AF_08/2022</t>
  </si>
  <si>
    <t xml:space="preserve"> 9.1.5 </t>
  </si>
  <si>
    <t>CONTRAPISO EM ARGAMASSA TRAÇO 1:4 (CIMENTO E AREIA), PREPARO MECÂNICO COM BETONEIRA 400 L, APLICADO EM ÁREAS SECAS SOBRE LAJE, ADERIDO, ACABAMENTO NÃO REFORÇADO, ESPESSURA 4CM. AF_07/2021</t>
  </si>
  <si>
    <t xml:space="preserve"> 9.2 </t>
  </si>
  <si>
    <t>ACABAMENTOS DE PISO</t>
  </si>
  <si>
    <t xml:space="preserve"> 9.2.1 </t>
  </si>
  <si>
    <t>REVESTIMENTO TIPO PORCELANATO RETIFICADO DE DIMENSÕES 90X90 CM COM REJUNTAMENTO EM EPÓXI - FORNECIMENTO E INSTALAÇÃO - REF. VIA DURINI OFF WHITE NAT - PORTOBELLO</t>
  </si>
  <si>
    <t xml:space="preserve"> 9.2.2 </t>
  </si>
  <si>
    <t>SOLEIRA DE GRANITO, NA COR BRANCO ITAÚNAS, ESP. 2CM, ACABAMENTO POLIDO, ASSENTAMENTO COM ARGAMASSA INDUSTRIALIZADA, INCLUSIVE REJUNTAMENTO</t>
  </si>
  <si>
    <t xml:space="preserve"> 9.2.3 </t>
  </si>
  <si>
    <t>Acabamento superficial de concreto com lixamento e polimento (onde houve fechamento do piso devido a abertura de vala para passagem da tubulação na DISTRIBUIÇÃO)</t>
  </si>
  <si>
    <t xml:space="preserve"> 9.2.4 </t>
  </si>
  <si>
    <t>Piso/plataforma  em chapa expandida 1/4" com cantoneira L 1/4'x 1/4"</t>
  </si>
  <si>
    <t xml:space="preserve"> 9.2.5 </t>
  </si>
  <si>
    <t>ESQUADRIAS E FERRAGENS</t>
  </si>
  <si>
    <t xml:space="preserve"> 10.1 </t>
  </si>
  <si>
    <t>PORTAS</t>
  </si>
  <si>
    <t xml:space="preserve"> 10.1.1 </t>
  </si>
  <si>
    <t>PORTA EM ALUMÍNIO DE ABRIR TIPO VENEZIANA COM GUARNIÇÃO, FIXAÇÃO COM PARAFUSOS - FORNECIMENTO E INSTALAÇÃO. AF_10/2025</t>
  </si>
  <si>
    <t xml:space="preserve"> 10.1.2 </t>
  </si>
  <si>
    <t>PORTAO DE CORRER EM GRADIL FIXO DE BARRA DE FERRO CHATA DE 3 X 1/4" NA VERTICAL,  COM TRILHOS E ROLDANAS - FORNECIMENTO E INSTALAÇÃO</t>
  </si>
  <si>
    <t xml:space="preserve"> 10.2 </t>
  </si>
  <si>
    <t>JANELAS</t>
  </si>
  <si>
    <t xml:space="preserve"> 10.2.1 </t>
  </si>
  <si>
    <t>JANELA DE ALUMÍNIO PERFIL 25 TIPO BASCULANTE, COM VIDROS TEMPERADOS 8 MM, BATENTE E FERRAGENS. FORNECIMENTO E INSTALAÇÃO.</t>
  </si>
  <si>
    <t xml:space="preserve"> 10.2.2 </t>
  </si>
  <si>
    <t>JANELA DE CORRER EM ALUMÍNIO PERFIL 25 COM VIDRO TEMPERADO 8 MM INCOLOR COMPLETA - FORNECIMENTOE  INSTALAÇÃO</t>
  </si>
  <si>
    <t xml:space="preserve"> 10.2.3 </t>
  </si>
  <si>
    <t>GRADIL EM ALUMÍNIO FIXADO EM VÃOS DE JANELAS, FORMADO POR TUBOS DE 3/4". AF_10/2025</t>
  </si>
  <si>
    <t xml:space="preserve"> 10.3 </t>
  </si>
  <si>
    <t>FERRAGENS</t>
  </si>
  <si>
    <t xml:space="preserve"> 10.3.1 </t>
  </si>
  <si>
    <t>FECHADURA TIPO ALAVANCA RETA OCA, EM ZAMAC COM ACABAMENTO CROMADO, COMPRIMENTO APROX DE 15 CM - FORNECIMENTO E INSTALAÇÃO.</t>
  </si>
  <si>
    <t>INSTALAÇÕES HIDROSSANITÁRIAS</t>
  </si>
  <si>
    <t xml:space="preserve"> 11.1 </t>
  </si>
  <si>
    <t>ÁGUA FRIA</t>
  </si>
  <si>
    <t xml:space="preserve"> 11.1.1 </t>
  </si>
  <si>
    <t>TUBO, PVC, SOLDÁVEL, DE 25MM, INSTALADO EM RAMAL OU SUB-RAMAL DE ÁGUA - FORNECIMENTO E INSTALAÇÃO. AF_06/2022</t>
  </si>
  <si>
    <t xml:space="preserve"> 11.1.2 </t>
  </si>
  <si>
    <t>TUBO, PVC, SOLDÁVEL, DE 32MM, INSTALADO EM RAMAL OU SUB-RAMAL DE ÁGUA - FORNECIMENTO E INSTALAÇÃO. AF_06/2022</t>
  </si>
  <si>
    <t xml:space="preserve"> 11.1.3 </t>
  </si>
  <si>
    <t>TUBO, PVC, SOLDÁVEL, DE 40MM, INSTALADO EM RAMAL DE DISTRIBUIÇÃO DE ÁGUA - FORNECIMENTO E INSTALAÇÃO. AF_06/2022</t>
  </si>
  <si>
    <t xml:space="preserve"> 11.1.4 </t>
  </si>
  <si>
    <t>TUBO, PVC, SOLDÁVEL, DE 50MM, INSTALADO EM RAMAL DE DISTRIBUIÇÃO DE ÁGUA - FORNECIMENTO E INSTALAÇÃO. AF_06/2022</t>
  </si>
  <si>
    <t xml:space="preserve"> 11.1.5 </t>
  </si>
  <si>
    <t>JOELHO 90 GRAUS, PVC, SOLDÁVEL, DN 25MM, INSTALADO EM RAMAL OU SUB-RAMAL DE ÁGUA - FORNECIMENTO E INSTALAÇÃO. AF_06/2022</t>
  </si>
  <si>
    <t xml:space="preserve"> 11.1.6 </t>
  </si>
  <si>
    <t>JOELHO 90 GRAUS, PVC, SOLDÁVEL, DN 32MM, INSTALADO EM RAMAL OU SUB-RAMAL DE ÁGUA - FORNECIMENTO E INSTALAÇÃO. AF_06/2022</t>
  </si>
  <si>
    <t xml:space="preserve"> 11.1.7 </t>
  </si>
  <si>
    <t>JOELHO 90 GRAUS, PVC, SOLDÁVEL, DN 40MM, INSTALADO EM RAMAL DE DISTRIBUIÇÃO DE ÁGUA - FORNECIMENTO E INSTALAÇÃO. AF_06/2022</t>
  </si>
  <si>
    <t xml:space="preserve"> 11.1.8 </t>
  </si>
  <si>
    <t>JOELHO 90 GRAUS, PVC, SOLDÁVEL, DN 50MM, INSTALADO EM RAMAL DE DISTRIBUIÇÃO DE ÁGUA - FORNECIMENTO E INSTALAÇÃO. AF_06/2022</t>
  </si>
  <si>
    <t xml:space="preserve"> 11.1.9 </t>
  </si>
  <si>
    <t>JOELHO 45 GRAUS, PVC, SOLDÁVEL, DN 32MM, INSTALADO EM RAMAL OU SUB-RAMAL DE ÁGUA - FORNECIMENTO E INSTALAÇÃO. AF_06/2022</t>
  </si>
  <si>
    <t xml:space="preserve"> 11.1.10 </t>
  </si>
  <si>
    <t>JOELHO 45 GRAUS, PVC, SOLDÁVEL, DN 50MM, INSTALADO EM RAMAL DE DISTRIBUIÇÃO DE ÁGUA - FORNECIMENTO E INSTALAÇÃO. AF_06/2022</t>
  </si>
  <si>
    <t xml:space="preserve"> 11.1.11 </t>
  </si>
  <si>
    <t>LUVA, PVC, SOLDÁVEL, DN 25MM, INSTALADO EM RAMAL OU SUB-RAMAL DE ÁGUA - FORNECIMENTO E INSTALAÇÃO. AF_06/2022</t>
  </si>
  <si>
    <t xml:space="preserve"> 11.1.12 </t>
  </si>
  <si>
    <t>LUVA, PVC, SOLDÁVEL, DN 32MM, INSTALADO EM RAMAL OU SUB-RAMAL DE ÁGUA - FORNECIMENTO E INSTALAÇÃO. AF_06/2022</t>
  </si>
  <si>
    <t xml:space="preserve"> 11.1.13 </t>
  </si>
  <si>
    <t>LUVA, PVC, SOLDÁVEL, DN 50MM, INSTALADO EM RAMAL DE DISTRIBUIÇÃO DE ÁGUA - FORNECIMENTO E INSTALAÇÃO. AF_06/2022</t>
  </si>
  <si>
    <t xml:space="preserve"> 11.1.14 </t>
  </si>
  <si>
    <t>LUVA DE CORRER, PVC, SOLDÁVEL, DN 25MM, INSTALADO EM RAMAL DE DISTRIBUIÇÃO DE ÁGUA - FORNECIMENTO E INSTALAÇÃO. AF_06/2022</t>
  </si>
  <si>
    <t xml:space="preserve"> 11.1.15 </t>
  </si>
  <si>
    <t>BUCHA DE REDUÇÃO, CURTA, PVC, SOLDÁVEL, DN 32 X 25 MM, INSTALADO EM RAMAL OU SUB-RAMAL DE ÁGUA - FORNECIMENTO E INSTALAÇÃO. AF_06/2022</t>
  </si>
  <si>
    <t xml:space="preserve"> 11.1.16 </t>
  </si>
  <si>
    <t>BUCHA DE REDUÇÃO, CURTA, PVC, SOLDÁVEL, DN 50 X 40 MM, INSTALADO EM RAMAL DE DISTRIBUIÇÃO DE ÁGUA - FORNECIMENTO E INSTALAÇÃO. AF_06/2022</t>
  </si>
  <si>
    <t xml:space="preserve"> 11.1.17 </t>
  </si>
  <si>
    <t>BUCHA DE REDUÇÃO, LONGA, PVC, SOLDÁVEL, DN 40 X 25 MM, INSTALADO EM RAMAL DE DISTRIBUIÇÃO DE ÁGUA - FORNECIMENTO E INSTALAÇÃO. AF_06/2022</t>
  </si>
  <si>
    <t xml:space="preserve"> 11.1.18 </t>
  </si>
  <si>
    <t>BUCHA DE REDUÇÃO, LONGA, PVC, SOLDÁVEL, DN 50 X 32 MM, INSTALADO EM RAMAL DE DISTRIBUIÇÃO DE ÁGUA - FORNECIMENTO E INSTALAÇÃO. AF_06/2022</t>
  </si>
  <si>
    <t xml:space="preserve"> 11.1.19 </t>
  </si>
  <si>
    <t>CAP/TAMPAO PVC SOLDAVEL 32mm</t>
  </si>
  <si>
    <t xml:space="preserve"> 11.1.20 </t>
  </si>
  <si>
    <t>TE, PVC, SOLDÁVEL, DN 25MM, INSTALADO EM RAMAL OU SUB-RAMAL DE ÁGUA - FORNECIMENTO E INSTALAÇÃO. AF_06/2022</t>
  </si>
  <si>
    <t xml:space="preserve"> 11.1.21 </t>
  </si>
  <si>
    <t>TE, PVC, SOLDÁVEL, DN 50MM, INSTALADO EM RAMAL DE DISTRIBUIÇÃO DE ÁGUA - FORNECIMENTO E INSTALAÇÃO. AF_06/2022</t>
  </si>
  <si>
    <t xml:space="preserve"> 11.1.22 </t>
  </si>
  <si>
    <t>TÊ, PVC, SOLDÁVEL, DN 75 MM INSTALADO EM RESERVAÇÃO PREDIAL DE ÁGUA - FORNECIMENTO E INSTALAÇÃO. AF_04/2024</t>
  </si>
  <si>
    <t xml:space="preserve"> 11.1.23 </t>
  </si>
  <si>
    <t>TÊ DE REDUÇÃO, PVC, SOLDÁVEL, DN 32MM X 25MM, INSTALADO EM RAMAL OU SUB-RAMAL DE ÁGUA - FORNECIMENTO E INSTALAÇÃO. AF_06/2022</t>
  </si>
  <si>
    <t xml:space="preserve"> 11.1.24 </t>
  </si>
  <si>
    <t>TÊ DE REDUÇÃO, PVC, SOLDÁVEL, DN 40MM X 25MM, INSTALADO EM RAMAL DE DISTRIBUIÇÃO DE ÁGUA - FORNECIMENTO E INSTALAÇÃO. AF_06/2022</t>
  </si>
  <si>
    <t xml:space="preserve"> 11.1.25 </t>
  </si>
  <si>
    <t>TÊ DE REDUÇÃO, PVC, SOLDÁVEL, DN 40MM X 32MM, INSTALADO EM RAMAL DE DISTRIBUIÇÃO DE ÁGUA - FORNECIMENTO E INSTALAÇÃO. AF_06/2022</t>
  </si>
  <si>
    <t xml:space="preserve"> 11.1.26 </t>
  </si>
  <si>
    <t>REGISTRO PRESSAO COM CANOPLA CROMADA 3/4""</t>
  </si>
  <si>
    <t xml:space="preserve"> 11.1.27 </t>
  </si>
  <si>
    <t>ADAPTADOR CURTO COM BOLSA E ROSCA PARA REGISTRO, PVC, SOLDÁVEL, DN 25 MM X 3/4", INSTALADO EM RESERVAÇÃO PREDIAL DE ÁGUA - FORNECIMENTO E INSTALAÇÃO. AF_04/2024</t>
  </si>
  <si>
    <t xml:space="preserve"> 11.1.28 </t>
  </si>
  <si>
    <t>ADAPTADOR, PVC, CURTO COM BOLSA E ROSCA, 32 MM X 1", PARA LIGAÇÃO PREDIAL DE ÁGUA. AF_06/2022</t>
  </si>
  <si>
    <t xml:space="preserve"> 11.1.29 </t>
  </si>
  <si>
    <t>ADAPTADOR CURTO COM BOLSA E ROSCA PARA REGISTRO, PVC, SOLDÁVEL, DN 50 MM X 1 1/2", INSTALADO EM RESERVAÇÃO PREDIAL DE ÁGUA - FORNECIMENTO E INSTALAÇÃO. AF_04/2024</t>
  </si>
  <si>
    <t xml:space="preserve"> 11.1.30 </t>
  </si>
  <si>
    <t>JOELHO 90 GRAUS COM BUCHA DE LATÃO, PVC, SOLDÁVEL, DN 25MM, X 3/4 INSTALADO EM RAMAL OU SUB-RAMAL DE ÁGUA - FORNECIMENTO E INSTALAÇÃO. AF_06/2022</t>
  </si>
  <si>
    <t xml:space="preserve"> 11.1.31 </t>
  </si>
  <si>
    <t>JOELHO 90 GRAUS COM BUCHA DE LATÃO, PVC, SOLDÁVEL, DN 25MM, X 1/2 INSTALADO EM RAMAL OU SUB-RAMAL DE ÁGUA - FORNECIMENTO E INSTALAÇÃO. AF_06/2022</t>
  </si>
  <si>
    <t xml:space="preserve"> 11.1.32 </t>
  </si>
  <si>
    <t>TÊ COM BUCHA DE LATÃO NA BOLSA CENTRAL, PVC, SOLDÁVEL, DN 25MM X 1/2, INSTALADO EM RAMAL OU SUB-RAMAL DE ÁGUA - FORNECIMENTO E INSTALAÇÃO. AF_06/2022</t>
  </si>
  <si>
    <t xml:space="preserve"> 11.1.33 </t>
  </si>
  <si>
    <t>REGISTRO DE GAVETA BRUTO, LATÃO, ROSCÁVEL, 1" - FORNECIMENTO E INSTALAÇÃO. AF_08/2021</t>
  </si>
  <si>
    <t xml:space="preserve"> 11.1.34 </t>
  </si>
  <si>
    <t>REGISTRO DE GAVETA BRUTO, LATÃO, ROSCÁVEL, 1 1/2" - FORNECIMENTO E INSTALAÇÃO. AF_08/2021</t>
  </si>
  <si>
    <t xml:space="preserve"> 11.1.35 </t>
  </si>
  <si>
    <t>REGISTRO DE GAVETA BRUTO, LATÃO, ROSCÁVEL, 1", COM ACABAMENTO E CANOPLA CROMADOS - FORNECIMENTO E INSTALAÇÃO. AF_08/2021</t>
  </si>
  <si>
    <t xml:space="preserve"> 11.1.36 </t>
  </si>
  <si>
    <t>REGISTRO DE GAVETA BRUTO, LATÃO, ROSCÁVEL, 3/4", COM ACABAMENTO E CANOPLA CROMADOS - FORNECIMENTO E INSTALAÇÃO. AF_08/2021</t>
  </si>
  <si>
    <t xml:space="preserve"> 11.1.37 </t>
  </si>
  <si>
    <t>JOELHO 45 GRAUS, PVC, SOLDÁVEL, DN 25MM, INSTALADO EM RAMAL OU SUB-RAMAL DE ÁGUA - FORNECIMENTO E INSTALAÇÃO. AF_06/2022</t>
  </si>
  <si>
    <t xml:space="preserve"> 11.1.38 </t>
  </si>
  <si>
    <t>TUBO DE AÇO GALVANIZADO COM COSTURA, CLASSE MÉDIA, CONEXÃO ROSQUEADA, DN 20 (3/4") - FORNECIMENTO E INSTALAÇÃO. AF_01/2026</t>
  </si>
  <si>
    <t xml:space="preserve"> 11.1.39 </t>
  </si>
  <si>
    <t>JOELHO 90 GRAUS, EM FERRO GALVANIZADO, CONEXÃO ROSQUEADA, DN 20 (3/4"), INSTALADO EM RAMAIS E SUB-RAMAIS DE GÁS - FORNECIMENTO E INSTALAÇÃO. AF_01/2026</t>
  </si>
  <si>
    <t xml:space="preserve"> 11.1.40 </t>
  </si>
  <si>
    <t>LUVA, EM FERRO GALVANIZADO, CONEXÃO ROSQUEADA, DN 20 (3/4"), INSTALADO EM RAMAIS E SUB-RAMAIS DE GÁS - FORNECIMENTO E INSTALAÇÃO. AF_01/2026</t>
  </si>
  <si>
    <t xml:space="preserve"> 11.1.41 </t>
  </si>
  <si>
    <t>TÊ, EM FERRO GALVANIZADO, CONEXÃO ROSQUEADA, DN 20 (3/4"), INSTALADO EM RAMAIS E SUB-RAMAIS DE GÁS - FORNECIMENTO E INSTALAÇÃO. AF_01/2026</t>
  </si>
  <si>
    <t xml:space="preserve"> 11.1.42 </t>
  </si>
  <si>
    <t>REGISTRO DE GAVETA BRUTO, LATÃO, ROSCÁVEL, 3/4" - FORNECIMENTO E INSTALAÇÃO. AF_08/2021</t>
  </si>
  <si>
    <t xml:space="preserve"> 11.1.43 </t>
  </si>
  <si>
    <t>REGISTRO DE PRESSÃO BRUTO, LATÃO, ROSCÁVEL, 3/4'' - FORNECIMENTO E INSTALAÇÃO. AF_08/2021</t>
  </si>
  <si>
    <t xml:space="preserve"> 11.1.44 </t>
  </si>
  <si>
    <t>TORNEIRA DE BOIA PARA CAIXA D'ÁGUA, ROSCÁVEL, 3/4" - FORNECIMENTO E INSTALAÇÃO. AF_08/2021</t>
  </si>
  <si>
    <t xml:space="preserve"> 11.1.45 </t>
  </si>
  <si>
    <t>ADAPTADOR COM FLANGE E ANEL DE VEDAÇÃO, PVC, SOLDÁVEL, DN 25 MM X 3/4", INSTALADO EM RESERVAÇÃO PREDIAL DE ÁGUA - FORNECIMENTO E INSTALAÇÃO. AF_04/2024</t>
  </si>
  <si>
    <t xml:space="preserve"> 11.1.46 </t>
  </si>
  <si>
    <t>REGISTRO ESFERA, LATÃO NIQUELADO, COM ROSCA, 3/4", PARA LIGAÇÃO PREDIAL DE ÁGUA. AF_06/2022</t>
  </si>
  <si>
    <t xml:space="preserve"> 11.1.47 </t>
  </si>
  <si>
    <t>COLAR TOMADA PVC C/TRAVAS 32mm x 3/4"" LIGACAO PREDIAL</t>
  </si>
  <si>
    <t xml:space="preserve"> 11.1.48 </t>
  </si>
  <si>
    <t>JOELHO 90 GRAUS, PVC, SOLDÁVEL, DN 25MM, X 3/4 INSTALADO EM RAMAL DE DISTRIBUIÇÃO DE ÁGUA - FORNECIMENTO E INSTALAÇÃO. AF_06/2022</t>
  </si>
  <si>
    <t xml:space="preserve"> 11.2 </t>
  </si>
  <si>
    <t>ESGOTO</t>
  </si>
  <si>
    <t xml:space="preserve"> 11.2.1 </t>
  </si>
  <si>
    <t>TUBO PVC, SERIE NORMAL, ESGOTO PREDIAL, DN 40 MM, FORNECIDO E INSTALADO EM RAMAL DE DESCARGA OU RAMAL DE ESGOTO SANITÁRIO. AF_08/2022</t>
  </si>
  <si>
    <t xml:space="preserve"> 11.2.2 </t>
  </si>
  <si>
    <t>TUBO PVC, SERIE NORMAL, ESGOTO PREDIAL, DN 50 MM, FORNECIDO E INSTALADO EM RAMAL DE DESCARGA OU RAMAL DE ESGOTO SANITÁRIO. AF_08/2022</t>
  </si>
  <si>
    <t xml:space="preserve"> 11.2.3 </t>
  </si>
  <si>
    <t>TUBO PVC, SERIE NORMAL, ESGOTO PREDIAL, DN 75 MM, FORNECIDO E INSTALADO EM RAMAL DE DESCARGA OU RAMAL DE ESGOTO SANITÁRIO. AF_08/2022</t>
  </si>
  <si>
    <t xml:space="preserve"> 11.2.4 </t>
  </si>
  <si>
    <t>TUBO PVC, SERIE NORMAL, ESGOTO PREDIAL, DN 100 MM, FORNECIDO E INSTALADO EM RAMAL DE DESCARGA OU RAMAL DE ESGOTO SANITÁRIO. AF_08/2022</t>
  </si>
  <si>
    <t xml:space="preserve"> 11.2.5 </t>
  </si>
  <si>
    <t>CURVA CURTA 90 GRAUS, PVC, SERIE NORMAL, ESGOTO PREDIAL, DN 40 MM, JUNTA SOLDÁVEL, FORNECIDO E INSTALADO EM RAMAL DE DESCARGA OU RAMAL DE ESGOTO SANITÁRIO. AF_08/2022</t>
  </si>
  <si>
    <t xml:space="preserve"> 11.2.6 </t>
  </si>
  <si>
    <t>CURVA CURTA 90 GRAUS, PVC, SERIE NORMAL, ESGOTO PREDIAL, DN 50 MM, JUNTA ELÁSTICA, FORNECIDO E INSTALADO EM RAMAL DE DESCARGA OU RAMAL DE ESGOTO SANITÁRIO. AF_08/2022</t>
  </si>
  <si>
    <t xml:space="preserve"> 11.2.7 </t>
  </si>
  <si>
    <t>CURVA CURTA 90 GRAUS, PVC, SERIE NORMAL, ESGOTO PREDIAL, DN 75 MM, JUNTA ELÁSTICA, FORNECIDO E INSTALADO EM RAMAL DE DESCARGA OU RAMAL DE ESGOTO SANITÁRIO. AF_08/2022</t>
  </si>
  <si>
    <t xml:space="preserve"> 11.2.8 </t>
  </si>
  <si>
    <t>CURVA CURTA 90 GRAUS, PVC, SERIE NORMAL, ESGOTO PREDIAL, DN 100 MM, JUNTA ELÁSTICA, FORNECIDO E INSTALADO EM RAMAL DE DESCARGA OU RAMAL DE ESGOTO SANITÁRIO. AF_08/2022</t>
  </si>
  <si>
    <t xml:space="preserve"> 11.2.9 </t>
  </si>
  <si>
    <t>CURVA LONGA 45 GRAUS, PVC, SERIE NORMAL, ESGOTO PREDIAL, DN 100 MM, JUNTA ELÁSTICA, FORNECIDO E INSTALADO EM RAMAL DE DESCARGA OU RAMAL DE ESGOTO SANITÁRIO.</t>
  </si>
  <si>
    <t xml:space="preserve"> 11.2.10 </t>
  </si>
  <si>
    <t>JOELHO 90 GRAUS, PVC, SERIE NORMAL, ESGOTO PREDIAL, DN 50 MM, JUNTA ELÁSTICA, FORNECIDO E INSTALADO EM RAMAL DE DESCARGA OU RAMAL DE ESGOTO SANITÁRIO. AF_08/2022</t>
  </si>
  <si>
    <t xml:space="preserve"> 11.2.11 </t>
  </si>
  <si>
    <t>JOELHO 45 GRAUS, PVC, SERIE NORMAL, ESGOTO PREDIAL, DN 40 MM, JUNTA SOLDÁVEL, FORNECIDO E INSTALADO EM RAMAL DE DESCARGA OU RAMAL DE ESGOTO SANITÁRIO. AF_08/2022</t>
  </si>
  <si>
    <t xml:space="preserve"> 11.2.12 </t>
  </si>
  <si>
    <t>JOELHO 45 GRAUS, PVC, SERIE NORMAL, ESGOTO PREDIAL, DN 50 MM, JUNTA ELÁSTICA, FORNECIDO E INSTALADO EM RAMAL DE DESCARGA OU RAMAL DE ESGOTO SANITÁRIO. AF_08/2022</t>
  </si>
  <si>
    <t xml:space="preserve"> 11.2.13 </t>
  </si>
  <si>
    <t>JOELHO 45 GRAUS, PVC, SERIE NORMAL, ESGOTO PREDIAL, DN 75 MM, JUNTA ELÁSTICA, FORNECIDO E INSTALADO EM RAMAL DE DESCARGA OU RAMAL DE ESGOTO SANITÁRIO. AF_08/2022</t>
  </si>
  <si>
    <t xml:space="preserve"> 11.2.14 </t>
  </si>
  <si>
    <t>JOELHO 90 GRAUS, PVC, SERIE NORMAL, C/ ANEL P/ ESGOTO SECUNDÁRIO, DN 40 MM - 1.1/2", JUNTA SOLDÁVEL, FORNECIDO E INSTALADO EM RAMAL DE DESCARGA OU RAMAL DE ESGOTO SANITÁRIO. AF_08/2022</t>
  </si>
  <si>
    <t xml:space="preserve"> 11.2.15 </t>
  </si>
  <si>
    <t>LUVA SIMPLES, PVC, SERIE NORMAL, ESGOTO PREDIAL, DN 50 MM, JUNTA ELÁSTICA, FORNECIDO E INSTALADO EM RAMAL DE DESCARGA OU RAMAL DE ESGOTO SANITÁRIO. AF_08/2022</t>
  </si>
  <si>
    <t xml:space="preserve"> 11.2.16 </t>
  </si>
  <si>
    <t>LUVA SIMPLES, PVC, SERIE NORMAL, ESGOTO PREDIAL, DN 75 MM, JUNTA ELÁSTICA, FORNECIDO E INSTALADO EM RAMAL DE DESCARGA OU RAMAL DE ESGOTO SANITÁRIO. AF_08/2022</t>
  </si>
  <si>
    <t xml:space="preserve"> 11.2.17 </t>
  </si>
  <si>
    <t>LUVA SIMPLES, PVC, SERIE NORMAL, ESGOTO PREDIAL, DN 100 MM, JUNTA ELÁSTICA, FORNECIDO E INSTALADO EM RAMAL DE DESCARGA OU RAMAL DE ESGOTO SANITÁRIO. AF_08/2022</t>
  </si>
  <si>
    <t xml:space="preserve"> 11.2.18 </t>
  </si>
  <si>
    <t>LUVA DE CORRER, PVC, SERIE NORMAL, ESGOTO PREDIAL, DN 50 MM, JUNTA ELÁSTICA, FORNECIDO E INSTALADO EM RAMAL DE DESCARGA OU RAMAL DE ESGOTO SANITÁRIO. AF_08/2022</t>
  </si>
  <si>
    <t xml:space="preserve"> 11.2.19 </t>
  </si>
  <si>
    <t>LUVA DE CORRER, PVC, SERIE NORMAL, ESGOTO PREDIAL, DN 75 MM, JUNTA ELÁSTICA, FORNECIDO E INSTALADO EM RAMAL DE DESCARGA OU RAMAL DE ESGOTO SANITÁRIO. AF_08/2022</t>
  </si>
  <si>
    <t xml:space="preserve"> 11.2.20 </t>
  </si>
  <si>
    <t>REDUCAO EXCENTRICA SERIE NORMAL DN 75x50mm</t>
  </si>
  <si>
    <t xml:space="preserve"> 11.2.21 </t>
  </si>
  <si>
    <t xml:space="preserve"> 11.2.22 </t>
  </si>
  <si>
    <t>REDUCAO EXCENTRICA PVC P/ ESG PREDIAL DN 100 X 50MM</t>
  </si>
  <si>
    <t xml:space="preserve"> 11.2.23 </t>
  </si>
  <si>
    <t>REDUÇÃO EXCÊNTRICA, PVC, SERIE R, ÁGUA PLUVIAL, DN 100 X 75 MM, JUNTA ELÁSTICA, FORNECIDO E INSTALADO EM RAMAL DE ENCAMINHAMENTO. AF_06/2022</t>
  </si>
  <si>
    <t xml:space="preserve"> 11.2.24 </t>
  </si>
  <si>
    <t>JUNÇÃO DE REDUÇÃO INVERTIDA, PVC, SÉRIE NORMAL, ESGOTO PREDIAL, DN 100 X 50 MM, JUNTA ELÁSTICA, FORNECIDO E INSTALADO EM RAMAL DE DESCARGA OU RAMAL DE ESGOTO SANITÁRIO. AF_08/2022</t>
  </si>
  <si>
    <t xml:space="preserve"> 11.2.25 </t>
  </si>
  <si>
    <t>JUNÇÃO DE REDUCAO INVERTIDA, PVC, SÉRIE NORMAL, ESGOTO PREDIAL, DN 100 X 75 MM, JUNTA ELÁSTICA, FORNECIDO E INSTALADO EM RAMAL DE DESCARGA OU RAMAL DE ESGOTO SANITÁRIO. AF_08/2022</t>
  </si>
  <si>
    <t xml:space="preserve"> 11.2.26 </t>
  </si>
  <si>
    <t>JUNÇÃO SIMPLES, PVC, SERIE NORMAL, ESGOTO PREDIAL, DN 100 X 100 MM, JUNTA ELÁSTICA, FORNECIDO E INSTALADO EM RAMAL DE DESCARGA OU RAMAL DE ESGOTO SANITÁRIO. AF_08/2022</t>
  </si>
  <si>
    <t xml:space="preserve"> 11.2.27 </t>
  </si>
  <si>
    <t>JUNÇÃO DE REDUÇÃO INVERTIDA, PVC, SÉRIE NORMAL, ESGOTO PREDIAL, DN 75 X 50 MM, JUNTA ELÁSTICA, FORNECIDO E INSTALADO EM RAMAL DE DESCARGA OU RAMAL DE ESGOTO SANITÁRIO. AF_08/2022</t>
  </si>
  <si>
    <t xml:space="preserve"> 11.2.28 </t>
  </si>
  <si>
    <t>TE, PVC, SERIE NORMAL, ESGOTO PREDIAL, DN 50 X 50 MM, JUNTA ELÁSTICA, FORNECIDO E INSTALADO EM RAMAL DE DESCARGA OU RAMAL DE ESGOTO SANITÁRIO. AF_08/2022</t>
  </si>
  <si>
    <t xml:space="preserve"> 11.2.29 </t>
  </si>
  <si>
    <t>TE REDUCAO SERIE NORMAL PVC 75x50mm</t>
  </si>
  <si>
    <t xml:space="preserve"> 11.2.30 </t>
  </si>
  <si>
    <t>TERMINAL DE VENTILAÇÃO, PVC, SÉRIE NORMAL, ESGOTO PREDIAL, DN 50 MM, JUNTA SOLDÁVEL, FORNECIDO E INSTALADO EM PRUMADA DE ESGOTO SANITÁRIO OU VENTILAÇÃO. AF_08/2022</t>
  </si>
  <si>
    <t xml:space="preserve"> 11.2.31 </t>
  </si>
  <si>
    <t>TERMINAL DE VENTILAÇÃO, PVC, SÉRIE NORMAL, ESGOTO PREDIAL, DN 75 MM, JUNTA SOLDÁVEL, FORNECIDO E INSTALADO EM PRUMADA DE ESGOTO SANITÁRIO OU VENTILAÇÃO. AF_08/2022</t>
  </si>
  <si>
    <t xml:space="preserve"> 11.2.32 </t>
  </si>
  <si>
    <t>CAIXA SIFONADA, PVC, DN 100 X 100 X 50 MM, JUNTA ELÁSTICA, FORNECIDA E INSTALADA EM RAMAL DE DESCARGA OU EM RAMAL DE ESGOTO SANITÁRIO. AF_08/2022</t>
  </si>
  <si>
    <t xml:space="preserve"> 11.2.33 </t>
  </si>
  <si>
    <t>CAIXA SIFONADA, COM GRELHA QUADRADA, PVC, DN 150 X 150 X 50 MM, JUNTA SOLDÁVEL, FORNECIDA E INSTALADA EM RAMAL DE DESCARGA OU EM RAMAL DE ESGOTO SANITÁRIO. AF_08/2022</t>
  </si>
  <si>
    <t xml:space="preserve"> 11.2.34 </t>
  </si>
  <si>
    <t>CAIXA SIFONADA, PVC, DN 150 X 185 X 75 MM, JUNTA ELÁSTICA, FORNECIDA E INSTALADA EM RAMAL DE DESCARGA OU EM RAMAL DE ESGOTO SANITÁRIO. AF_08/2022</t>
  </si>
  <si>
    <t xml:space="preserve"> 11.2.35 </t>
  </si>
  <si>
    <t>CAIXA ENTERRADA HIDRÁULICA RETANGULAR, EM ALVENARIA COM BLOCOS DE CONCRETO, DIMENSÕES INTERNAS: 0,6X0,6X0,6 M PARA REDE DE ESGOTO. AF_12/2020</t>
  </si>
  <si>
    <t xml:space="preserve"> 11.2.36 </t>
  </si>
  <si>
    <t>CAIXA PARA BOCA DE LOBO COMBINADA COM GRELHA RETANGULAR, EM ALVENARIA COM BLOCOS DE CONCRETO, DIMENSÕES INTERNAS: 1,3X1X1,2 M. AF_12/2020</t>
  </si>
  <si>
    <t xml:space="preserve"> 11.2.37 </t>
  </si>
  <si>
    <t xml:space="preserve"> 11.2.38 </t>
  </si>
  <si>
    <t>JUNTA ARGAMASSADA ENTRE TUBO DN 100 MM E O POÇO DE VISITA/ CAIXA DE CONCRETO OU ALVENARIA EM REDES DE ESGOTO. AF_01/2021</t>
  </si>
  <si>
    <t xml:space="preserve"> 11.2.39 </t>
  </si>
  <si>
    <t>JUNTA ARGAMASSADA ENTRE TUBO DN 150 MM E O POÇO DE VISITA/ CAIXA DE CONCRETO OU ALVENARIA EM REDES DE ESGOTO. AF_01/2021</t>
  </si>
  <si>
    <t xml:space="preserve"> 11.2.40 </t>
  </si>
  <si>
    <t>JUNTA ARGAMASSADA ENTRE TUBO DN 200 MM E O POÇO/ CAIXA DE CONCRETO OU ALVENARIA EM REDES DE ESGOTO. AF_01/2021</t>
  </si>
  <si>
    <t xml:space="preserve"> 11.2.41 </t>
  </si>
  <si>
    <t>ESCAVAÇÃO MANUAL DE VALA. AF_09/2024</t>
  </si>
  <si>
    <t xml:space="preserve"> 11.2.42 </t>
  </si>
  <si>
    <t>REATERRO MANUAL DE VALAS, COM COMPACTADOR DE SOLOS DE PERCUSSÃO. AF_08/2023</t>
  </si>
  <si>
    <t xml:space="preserve"> 11.2.43 </t>
  </si>
  <si>
    <t>PREPARO DE FUNDO DE VALA COM LARGURA MENOR QUE 1,5 M, COM CAMADA DE AREIA, LANÇAMENTO MANUAL. AF_01/2026</t>
  </si>
  <si>
    <t xml:space="preserve"> 11.2.44 </t>
  </si>
  <si>
    <t xml:space="preserve"> 11.2.45 </t>
  </si>
  <si>
    <t xml:space="preserve"> 11.3 </t>
  </si>
  <si>
    <t>PLUVIAL</t>
  </si>
  <si>
    <t xml:space="preserve"> 11.3.1 </t>
  </si>
  <si>
    <t xml:space="preserve"> 11.3.2 </t>
  </si>
  <si>
    <t>TUBO PVC, SÉRIE R, ÁGUA PLUVIAL, DN 100 MM, FORNECIDO E INSTALADO EM RAMAL DE ENCAMINHAMENTO. AF_06/2022</t>
  </si>
  <si>
    <t xml:space="preserve"> 11.3.3 </t>
  </si>
  <si>
    <t>TUBO PVC, SÉRIE R, ÁGUA PLUVIAL, DN 150 MM, FORNECIDO E INSTALADO EM RAMAL DE ENCAMINHAMENTO. AF_06/2022</t>
  </si>
  <si>
    <t xml:space="preserve"> 11.3.4 </t>
  </si>
  <si>
    <t>TÊ, PVC OCRE, JUNTA ELÁSTICA, DN 200 MM, PARA COLETOR PREDIAL DE ESGOTO. AF_06/2022</t>
  </si>
  <si>
    <t xml:space="preserve"> 11.3.5 </t>
  </si>
  <si>
    <t xml:space="preserve"> 11.3.6 </t>
  </si>
  <si>
    <t xml:space="preserve"> 11.3.7 </t>
  </si>
  <si>
    <t xml:space="preserve"> 11.3.8 </t>
  </si>
  <si>
    <t>LUVA DE CORRER, PVC, SERIE NORMAL, ESGOTO PREDIAL, DN 100 MM, JUNTA ELÁSTICA, FORNECIDO E INSTALADO EM RAMAL DE DESCARGA OU RAMAL DE ESGOTO SANITÁRIO. AF_08/2022</t>
  </si>
  <si>
    <t xml:space="preserve"> 11.3.9 </t>
  </si>
  <si>
    <t>LUVA SIMPLES, PVC, SERIE R, ÁGUA PLUVIAL, DN 100 MM, JUNTA ELÁSTICA, FORNECIDO E INSTALADO EM RAMAL DE ENCAMINHAMENTO. AF_06/2022</t>
  </si>
  <si>
    <t xml:space="preserve"> 11.3.10 </t>
  </si>
  <si>
    <t>LUVA SIMPLES, PVC, SERIE R, ÁGUA PLUVIAL, DN 150 MM, JUNTA ELÁSTICA, FORNECIDO E INSTALADO EM CONDUTORES VERTICAIS DE ÁGUAS PLUVIAIS. AF_06/2022</t>
  </si>
  <si>
    <t xml:space="preserve"> 11.3.11 </t>
  </si>
  <si>
    <t>CAIXA PARA BOCA DE LOBO SIMPLES RETANGULAR, EM CONCRETO PRÉ-MOLDADO, DIMENSÕES INTERNAS: 0,6X1,0X1,2 M. AF_12/2020</t>
  </si>
  <si>
    <t xml:space="preserve"> 11.3.12 </t>
  </si>
  <si>
    <t>CAIXA AREIA P/AP60x60x40cm EM BL.CONC/GRELHA ESC/REAT.MANUAL</t>
  </si>
  <si>
    <t xml:space="preserve"> 11.3.13 </t>
  </si>
  <si>
    <t>TUBO, PVC, SOLDÁVEL, DE 25MM, INSTALADO EM DRENO DE AR-CONDICIONADO - FORNECIMENTO E INSTALAÇÃO. AF_08/2022</t>
  </si>
  <si>
    <t xml:space="preserve"> 11.3.14 </t>
  </si>
  <si>
    <t>TE, PVC, SOLDÁVEL, DN 25MM, INSTALADO EM DRENO DE AR-CONDICIONADO - FORNECIMENTO E INSTALAÇÃO. AF_08/2022</t>
  </si>
  <si>
    <t xml:space="preserve"> 11.3.15 </t>
  </si>
  <si>
    <t>JOELHO 45 GRAUS, PVC, SOLDÁVEL, DN 25MM, INSTALADO EM DRENO DE AR-CONDICIONADO - FORNECIMENTO E INSTALAÇÃO. AF_08/2022</t>
  </si>
  <si>
    <t xml:space="preserve"> 11.3.16 </t>
  </si>
  <si>
    <t>JOELHO 90 GRAUS, PVC, SOLDÁVEL, DN 25MM, INSTALADO EM DRENO DE AR-CONDICIONADO - FORNECIMENTO E INSTALAÇÃO. AF_08/2022</t>
  </si>
  <si>
    <t xml:space="preserve"> 11.3.17 </t>
  </si>
  <si>
    <t>JOELHO 90 PVC SOLDA/ROSCA DE LATAO 32mmx3/4""</t>
  </si>
  <si>
    <t xml:space="preserve"> 11.3.18 </t>
  </si>
  <si>
    <t>RALO LINEAR, EM PVC COM GRELHA INOX, JUNTA SOLDÁVEL, FORNECIDO E INSTALADO EM RAMAL DE DESCARGA OU EM RAMAL DE ESGOTO SANITÁRIO. AF_08/2022</t>
  </si>
  <si>
    <t>LOUÇAS E METAIS</t>
  </si>
  <si>
    <t xml:space="preserve"> 12.1 </t>
  </si>
  <si>
    <t>LOUÇAS</t>
  </si>
  <si>
    <t xml:space="preserve"> 12.1.1 </t>
  </si>
  <si>
    <t>VASO SANITÁRIO SIFONADO COM CAIXA ACOPLADA LOUÇA BRANCA. REF: DECA NUOVA P.133.17 - FORNECIMENTO E INSTALAÇÃO.</t>
  </si>
  <si>
    <t xml:space="preserve"> 12.1.2 </t>
  </si>
  <si>
    <t>LAVATÓRIO LOUÇA BRANCA COM COLUNA, 45 X 55CM OU EQUIVALENTE, PADRÃO MÉDIO - FORNECIMENTO E INSTALAÇÃO. AF_01/2020</t>
  </si>
  <si>
    <t xml:space="preserve"> 12.2 </t>
  </si>
  <si>
    <t>METAIS</t>
  </si>
  <si>
    <t xml:space="preserve"> 12.2.1 </t>
  </si>
  <si>
    <t>Torneira pressmatic deluxe de mesa, DOCOL 17160006 ou similar</t>
  </si>
  <si>
    <t xml:space="preserve"> 12.2.2 </t>
  </si>
  <si>
    <t>VÁLVULA ESCOAMENTO EM METAL CROMADO 1.1/2" X 1.1/2" PARA LAVATÓRIO, DECA - FORNECIMENTO E INSTALAÇÃO. AF_01/2020</t>
  </si>
  <si>
    <t xml:space="preserve"> 12.2.3 </t>
  </si>
  <si>
    <t>ENGATE FLEXÍVEL EM INOX, 1/2 X 30CM - FORNECIMENTO E INSTALAÇÃO. AF_01/2020</t>
  </si>
  <si>
    <t xml:space="preserve"> 12.2.4 </t>
  </si>
  <si>
    <t>ACABAMENTO PARA REGISTRO MODELO IZY 4900.C.PQ.LNK DA DECA - FORNECIMENTO E INSTALAÇÃO</t>
  </si>
  <si>
    <t xml:space="preserve"> 12.2.5 </t>
  </si>
  <si>
    <t>SIFÃO DO TIPO GARRAFA EM METAL CROMADO 1 X 1.1/2" - FORNECIMENTO E INSTALAÇÃO. AF_01/2020</t>
  </si>
  <si>
    <t xml:space="preserve"> 12.3 </t>
  </si>
  <si>
    <t>ACESSÓRIOS</t>
  </si>
  <si>
    <t xml:space="preserve"> 12.3.1 </t>
  </si>
  <si>
    <t>ASSENTO SANITARIO NUOVA AP.65.17 DECA - FORNECIMENTO E INSTALAÇÃO</t>
  </si>
  <si>
    <t xml:space="preserve"> 12.3.2 </t>
  </si>
  <si>
    <t>ESPELHO CRISTAL, ESPESSURA 4 MM, SEM MOLDURA, ADERIDO COM ADESIVO FIXA ESPELHO. AF_11/2025</t>
  </si>
  <si>
    <t xml:space="preserve"> 12.3.3 </t>
  </si>
  <si>
    <t>PAPELEIRA PARA PAPEL HIGIÊNICO TIPO ROLÃO</t>
  </si>
  <si>
    <t xml:space="preserve"> 12.3.4 </t>
  </si>
  <si>
    <t>TOALHEIRO PLASTICO TIPO DISPENSER PARA PAPEL TOALHA INTERFOLHADO - FORNECIMENTO E INSTALAÇÃO</t>
  </si>
  <si>
    <t xml:space="preserve"> 12.3.5 </t>
  </si>
  <si>
    <t>SABONETEIRA PLASTICA TIPO DISPENSER PARA SABONETE LIQUIDO COM RESERVATORIO 800 A 1500 ML, INCLUSO FIXAÇÃO. AF_01/2020</t>
  </si>
  <si>
    <t>INSTALAÇÕES ELÉTRICAS</t>
  </si>
  <si>
    <t xml:space="preserve"> 13.1 </t>
  </si>
  <si>
    <t>INFRAESTRUTURA</t>
  </si>
  <si>
    <t xml:space="preserve"> 13.1.1 </t>
  </si>
  <si>
    <t>ELETRODUTOS E ACESSÓRIOS</t>
  </si>
  <si>
    <t xml:space="preserve"> 13.1.1.1 </t>
  </si>
  <si>
    <t>Eletroduto PVC flexível corrugado, Ø 2" tipo kanaflex</t>
  </si>
  <si>
    <t xml:space="preserve"> 13.1.1.2 </t>
  </si>
  <si>
    <t>ELETRODUTO RÍGIDO ROSCÁVEL, PVC, DN 32 MM (1"), PARA CIRCUITOS TERMINAIS, INSTALADO EM PAREDE - FORNECIMENTO E INSTALAÇÃO. AF_03/2023</t>
  </si>
  <si>
    <t xml:space="preserve"> 13.1.1.3 </t>
  </si>
  <si>
    <t>ELETRODUTO RÍGIDO, EM AÇO ZINCADO OU GALVANIZADO, TIPO PESADO, DN=1", APARENTE - FORNECIMENTO E INSTALAÇÃO. AF_01/2026</t>
  </si>
  <si>
    <t xml:space="preserve"> 13.1.1.4 </t>
  </si>
  <si>
    <t>ELETRODUTO RIGIDO, EM ACO ZINCADO OU GALVANIZADO, TIPO PESADO, DN=2", APARENTE - FORNECIMENTO E INSTALAÇÃO. AF_10/2023</t>
  </si>
  <si>
    <t xml:space="preserve"> 13.1.1.5 </t>
  </si>
  <si>
    <t>LUVA PARA ELETRODUTO, PVC, ROSCÁVEL, DN 32 MM (1"), PARA CIRCUITOS TERMINAIS, INSTALADA EM PAREDE - FORNECIMENTO E INSTALAÇÃO. AF_03/2023</t>
  </si>
  <si>
    <t xml:space="preserve"> 13.1.1.6 </t>
  </si>
  <si>
    <t>LUVA PARA ELETRODUTO, AÇO GALVANIZADO, DN 50 MM (2''), APARENTE - FORNECIMENTO E INSTALAÇÃO.</t>
  </si>
  <si>
    <t xml:space="preserve"> 13.1.1.7 </t>
  </si>
  <si>
    <t>CURVA 90 GRAUS PARA ELETRODUTO, PVC, ROSCÁVEL, DN 32 MM (1"), PARA CIRCUITOS TERMINAIS, INSTALADA EM PAREDE - FORNECIMENTO E INSTALAÇÃO. AF_03/2023</t>
  </si>
  <si>
    <t xml:space="preserve"> 13.1.1.8 </t>
  </si>
  <si>
    <t>CURVA 90 GRAUS PARA ELETRODUTO, AÇO GALVANIZADO, DN 50 MM (2') - FORNECIMENTO E INSTALAÇÃO</t>
  </si>
  <si>
    <t xml:space="preserve"> 13.1.1.9 </t>
  </si>
  <si>
    <t>ABRAÇADEIRA GALVANIZADA TIPO CUNHA 1", PARA FIXAÇÃO DE ELETRODUTOS - FORNECIMENTO E INSTALAÇÃO</t>
  </si>
  <si>
    <t xml:space="preserve"> 13.1.1.10 </t>
  </si>
  <si>
    <t>ABRAÇADEIRA GALVANIZADA TIPO CUNHA 2", PARA FIXAÇÃO DE ELETRODUTOS - FORNECIMENTO E INSTALAÇÃO</t>
  </si>
  <si>
    <t xml:space="preserve"> 13.1.1.11 </t>
  </si>
  <si>
    <t>CONDULETE EM PVC RÍGIDO, P/ELETRODUTO SOLDÁVEL D=1", SEM TAMPA (MODELOS: C,E,B,L,T,X), Tigre ou similar</t>
  </si>
  <si>
    <t xml:space="preserve"> 13.1.1.12 </t>
  </si>
  <si>
    <t>CONDULETE EM PVC RÍGIDO, P/ELETRODUTO SOLDÁVEL D=1/2"E  3/4", SEM TAMPA (MODELOS: C,E,B,L,T,X), Tigre ou similar</t>
  </si>
  <si>
    <t xml:space="preserve"> 13.1.1.13 </t>
  </si>
  <si>
    <t>CONDULETE DE ALUMÍNIO, TIPO E, ELETRODUTO DE AÇO GALVANIZADO DN 25 MM (1")</t>
  </si>
  <si>
    <t xml:space="preserve"> 13.1.1.14 </t>
  </si>
  <si>
    <t>CONDULETE DE ALUMÍNIO, TIPO LL, PARA ELETRODUTO DE AÇO GALVANIZADO DN 25 MM (1")</t>
  </si>
  <si>
    <t xml:space="preserve"> 13.1.1.15 </t>
  </si>
  <si>
    <t>CONDULETE DE ALUMÍNIO, TIPO T, PARA ELETRODUTO DE AÇO GALVANIZADO DN 25 MM (1")</t>
  </si>
  <si>
    <t xml:space="preserve"> 13.1.1.16 </t>
  </si>
  <si>
    <t>CAIXA OCTOGONAL 4" X 4", PVC, INSTALADA EM LAJE - FORNECIMENTO E INSTALAÇÃO. AF_03/2023</t>
  </si>
  <si>
    <t xml:space="preserve"> 13.1.1.17 </t>
  </si>
  <si>
    <t>RASGO LINEAR MANUAL EM ALVENARIA, PARA ELETRODUTOS, DIÂMETROS MENORES OU IGUAIS A 40 MM. AF_09/2023</t>
  </si>
  <si>
    <t xml:space="preserve"> 13.1.1.18 </t>
  </si>
  <si>
    <t>CHUMBAMENTO LINEAR EM ALVENARIA PARA ELETRODUTOS COM DIÂMETROS MENORES OU IGUAIS A 40 MM. AF_09/2023</t>
  </si>
  <si>
    <t xml:space="preserve"> 13.1.1.19 </t>
  </si>
  <si>
    <t>CAIXA ENTERRADA ELÉTRICA RETANGULAR, EM ALVENARIA COM TIJOLOS CERÂMICOS MACIÇOS, FUNDO COM BRITA, DIMENSÕES INTERNAS: 0,4X0,4X0,4 M. AF_12/2020</t>
  </si>
  <si>
    <t xml:space="preserve"> 13.1.2 </t>
  </si>
  <si>
    <t>ELETROCALHAS, PERFILADOS E ACESSÓRIOS</t>
  </si>
  <si>
    <t xml:space="preserve"> 13.1.2.1 </t>
  </si>
  <si>
    <t>FORNECIMENTO E INSTALAÇÃO DE ELETROCALHA METÁLICA PERFURADA 100 X   50  MM (ORSE)</t>
  </si>
  <si>
    <t xml:space="preserve"> 13.1.2.2 </t>
  </si>
  <si>
    <t>FORNECIMENTO E INSTALAÇÃO DE TAMPA DE ENCAIXE 100 X 3000 MM, GALVANIZADA À FOGO, PARA ELETROCALHA METÁLICA (ORSE)</t>
  </si>
  <si>
    <t xml:space="preserve"> 13.1.2.3 </t>
  </si>
  <si>
    <t>CURVA  HORIZONTAL 90 PARA ELETROCALHA TIPO U 100 X 50 MM - FORNECIMENTO E INSTALAÇÃO (ORSE)</t>
  </si>
  <si>
    <t xml:space="preserve"> 13.1.2.4 </t>
  </si>
  <si>
    <t>CURVA VERTICAL 100 X 50 MM PARA ELETROCALHA METÁLICA, COM ÂNGULO 90° - FORNECIMENTO E INSTALAÇÃO</t>
  </si>
  <si>
    <t xml:space="preserve"> 13.1.2.5 </t>
  </si>
  <si>
    <t>Tala plana perfurada 50mm para eletrocalha metálica (ref.: mopa ou similar)</t>
  </si>
  <si>
    <t xml:space="preserve"> 13.1.2.6 </t>
  </si>
  <si>
    <t>TERMINAL DE FECHAMENTO LISO, PARA ELETROCALHA PERFURADA OU LISA,100X50MM - FORNECIMENTO E INSTALAÇÃO</t>
  </si>
  <si>
    <t xml:space="preserve"> 13.1.2.7 </t>
  </si>
  <si>
    <t>SUPORTE MÃO-FRANCESA REFORÇADO 200MM, PARA ELETROCALHA METÁLICA – FORNECIMENTO E INSTALAÇÃO</t>
  </si>
  <si>
    <t xml:space="preserve"> 13.1.2.8 </t>
  </si>
  <si>
    <t>Fornecimento e instalação de saída horizontal para eletroduto 1" (ref. vl 33 valemam ou similar)</t>
  </si>
  <si>
    <t xml:space="preserve"> 13.1.2.9 </t>
  </si>
  <si>
    <t>PERFILADO PERFURADO 38 X 38 MM - FORNECIMENTO E INSTALAÇÃO</t>
  </si>
  <si>
    <t xml:space="preserve"> 13.1.2.10 </t>
  </si>
  <si>
    <t>SAÍDA HORIZONTAL DE ELETROCALHA OU PERFILADO PARA ELETRODUTO 1" - FORNECIMENTO E INSTALAÇÃO</t>
  </si>
  <si>
    <t xml:space="preserve"> 13.1.2.11 </t>
  </si>
  <si>
    <t>Fornecimento e instalação de saída horizontal dupla para eletroduto 1"</t>
  </si>
  <si>
    <t xml:space="preserve"> 13.1.2.12 </t>
  </si>
  <si>
    <t>GANCHO CURTO PARA SUSPENSÃO DE PERFILADO 38X38 - FORNECIMENTO E INSTALAÇÃO (ORSE)</t>
  </si>
  <si>
    <t xml:space="preserve"> 13.1.2.13 </t>
  </si>
  <si>
    <t>TALA PLANA PARA PERFILADO 38 X 38 MM (ORSE) - FORNECIMENTO E INSTALAÇÃO</t>
  </si>
  <si>
    <t xml:space="preserve"> 13.1.2.14 </t>
  </si>
  <si>
    <t>CABO DE AÇO PARA SUSPENSÃO VERTICAL DE ELETROCALHA OU PERFILADO</t>
  </si>
  <si>
    <t xml:space="preserve"> 13.1.2.15 </t>
  </si>
  <si>
    <t>Terminal 38 x 38 mm para eletrocalha metalica</t>
  </si>
  <si>
    <t xml:space="preserve"> 13.1.2.16 </t>
  </si>
  <si>
    <t>SUPORTE PARA PERFILADO - FORNECIMENTO, FRETE E INSTALAÇÃO</t>
  </si>
  <si>
    <t xml:space="preserve"> 13.2 </t>
  </si>
  <si>
    <t>CABOS</t>
  </si>
  <si>
    <t xml:space="preserve"> 13.2.1 </t>
  </si>
  <si>
    <t>CABO DE COBRE FLEXÍVEL ISOLADO, 1,5 MM², ANTI-CHAMA 0,6/1,0 KV, PARA CIRCUITOS TERMINAIS - FORNECIMENTO E INSTALAÇÃO. AF_03/2023</t>
  </si>
  <si>
    <t xml:space="preserve"> 13.2.2 </t>
  </si>
  <si>
    <t>CABO DE COBRE FLEXÍVEL ISOLADO, 2,5 MM², ANTI-CHAMA 0,6/1,0 KV, PARA CIRCUITOS TERMINAIS - FORNECIMENTO E INSTALAÇÃO. AF_03/2023</t>
  </si>
  <si>
    <t xml:space="preserve"> 13.2.3 </t>
  </si>
  <si>
    <t>CABO DE COBRE FLEXÍVEL ISOLADO, 4 MM², ANTI-CHAMA 0,6/1,0 KV, PARA CIRCUITOS TERMINAIS - FORNECIMENTO E INSTALAÇÃO. AF_03/2023</t>
  </si>
  <si>
    <t xml:space="preserve"> 13.2.4 </t>
  </si>
  <si>
    <t>CABO DE COBRE FLEXÍVEL ISOLADO, 6 MM², ANTI-CHAMA 0,6/1,0 KV, PARA CIRCUITOS TERMINAIS - FORNECIMENTO E INSTALAÇÃO. AF_03/2023</t>
  </si>
  <si>
    <t xml:space="preserve"> 13.2.5 </t>
  </si>
  <si>
    <t>CABO DE COBRE FLEXÍVEL ISOLADO, 16 MM², ANTI-CHAMA 0,6/1,0 KV, PARA CIRCUITOS TERMINAIS - FORNECIMENTO E INSTALAÇÃO. AF_03/2023</t>
  </si>
  <si>
    <t xml:space="preserve"> 13.2.6 </t>
  </si>
  <si>
    <t>CABO DE COBRE FLEXÍVEL ISOLADO, 25 MM², ANTI-CHAMA 0,6/1,0 KV, PARA REDE ENTERRADA DE DISTRIBUIÇÃO DE ENERGIA ELÉTRICA - FORNECIMENTO E INSTALAÇÃO. AF_12/2021</t>
  </si>
  <si>
    <t xml:space="preserve"> 13.2.7 </t>
  </si>
  <si>
    <t>CABO DE COBRE FLEXÍVEL ISOLADO, 50 MM², ANTI-CHAMA 0,6/1,0 KV, PARA REDE ENTERRADA DE DISTRIBUIÇÃO DE ENERGIA ELÉTRICA - FORNECIMENTO E INSTALAÇÃO. AF_12/2021</t>
  </si>
  <si>
    <t xml:space="preserve"> 13.3 </t>
  </si>
  <si>
    <t>TOMADAS E INTERRUPTORES</t>
  </si>
  <si>
    <t xml:space="preserve"> 13.3.1 </t>
  </si>
  <si>
    <t>INTERRUPTOR PARALELO (1 MÓDULO), 10A/250V, INCLUINDO SUPORTE E PLACA - FORNECIMENTO E INSTALAÇÃO. AF_03/2023</t>
  </si>
  <si>
    <t xml:space="preserve"> 13.3.2 </t>
  </si>
  <si>
    <t>INTERRUPTOR PARALELO 2 TECLAS EM CONDULETE DE PVC - FORNECIMENTO E INSTALAÇÃO</t>
  </si>
  <si>
    <t xml:space="preserve"> 13.3.3 </t>
  </si>
  <si>
    <t>INTERRUPTOR SIMPLES (1 MÓDULO) COM INTERRUPTOR PARALELO (1 MÓDULO), 10A/250V, INCLUINDO SUPORTE E PLACA - FORNECIMENTO E INSTALAÇÃO. AF_03/2023</t>
  </si>
  <si>
    <t xml:space="preserve"> 13.3.4 </t>
  </si>
  <si>
    <t>INTERRUPTOR SIMPLES (1 MÓDULO), 10A/250V, INCLUINDO SUPORTE E PLACA - FORNECIMENTO E INSTALAÇÃO. AF_03/2023</t>
  </si>
  <si>
    <t xml:space="preserve"> 13.3.5 </t>
  </si>
  <si>
    <t>INTERRUPTOR SIMPLES (1 MÓDULO) COM 1 TOMADA DE EMBUTIR 2P+T 10 A, INCLUINDO SUPORTE E PLACA - FORNECIMENTO E INSTALAÇÃO. AF_03/2023</t>
  </si>
  <si>
    <t xml:space="preserve"> 13.3.6 </t>
  </si>
  <si>
    <t>TOMADA MÉDIA DE EMBUTIR (2 MÓDULOS), 2P+T 20 A, INCLUINDO SUPORTE E PLACA - FORNECIMENTO E INSTALAÇÃO. AF_03/2023</t>
  </si>
  <si>
    <t xml:space="preserve"> 13.3.7 </t>
  </si>
  <si>
    <t>TOMADA MÉDIA DE EMBUTIR (1 MÓDULO), 2P+T 20 A, INCLUINDO SUPORTE E PLACA - FORNECIMENTO E INSTALAÇÃO. AF_03/2023</t>
  </si>
  <si>
    <t xml:space="preserve"> 13.3.8 </t>
  </si>
  <si>
    <t>Fornecimento e instalação de tampa cega p/condulete caixa 4" x 2"</t>
  </si>
  <si>
    <t xml:space="preserve"> 13.3.9 </t>
  </si>
  <si>
    <t>PLACA CEGA 4X2 METÁLICA</t>
  </si>
  <si>
    <t xml:space="preserve"> 13.3.10 </t>
  </si>
  <si>
    <t>TOMADA MÉDIA DE EMBUTIR (1 MÓDULO), 2P+T 20 A, SEM SUPORTE E SEM PLACA - FORNECIMENTO E INSTALAÇÃO. AF_03/2023</t>
  </si>
  <si>
    <t xml:space="preserve"> 13.3.11 </t>
  </si>
  <si>
    <t>PLACA 1 MÓDULO 4X2 METÁLICA</t>
  </si>
  <si>
    <t xml:space="preserve"> 13.4 </t>
  </si>
  <si>
    <t>QUADROS E DISJUNTORES</t>
  </si>
  <si>
    <t xml:space="preserve"> 13.4.1 </t>
  </si>
  <si>
    <t>DISJUNTOR MONOPOLAR TIPO DIN, CORRENTE NOMINAL DE 10A - FORNECIMENTO E INSTALAÇÃO. AF_07/2025</t>
  </si>
  <si>
    <t xml:space="preserve"> 13.4.2 </t>
  </si>
  <si>
    <t>DISJUNTOR MONOPOLAR TIPO DIN, CORRENTE NOMINAL DE 20A - FORNECIMENTO E INSTALAÇÃO. AF_07/2025</t>
  </si>
  <si>
    <t xml:space="preserve"> 13.4.3 </t>
  </si>
  <si>
    <t>DISJUNTOR MONOPOLAR TIPO DIN, CORRENTE NOMINAL DE 25A - FORNECIMENTO E INSTALAÇÃO. AF_07/2025</t>
  </si>
  <si>
    <t xml:space="preserve"> 13.4.4 </t>
  </si>
  <si>
    <t>DISJUNTOR MONOPOLAR TIPO DIN, CORRENTE NOMINAL DE 40A - FORNECIMENTO E INSTALAÇÃO. AF_07/2025</t>
  </si>
  <si>
    <t xml:space="preserve"> 13.4.5 </t>
  </si>
  <si>
    <t>DISJUNTOR TRIPOLAR TIPO DIN, CORRENTE NOMINAL DE 90A - FORNECIMENTO E INSTALAÇÃO</t>
  </si>
  <si>
    <t xml:space="preserve"> 13.4.6 </t>
  </si>
  <si>
    <t>DISJUNTOR TERMOMAGNÉTICO TRIPOLAR, CORRENTE NOMINAL DE 125A - FORNECIMENTO E INSTALAÇÃO. AF_07/2025</t>
  </si>
  <si>
    <t xml:space="preserve"> 13.4.7 </t>
  </si>
  <si>
    <t>DISJUNTOR TETRAPOLAR TIPO DR, CORRENTE NOMINAL DE 25A - FORNECIMENTO E INSTALAÇÃO. AF_07/2025</t>
  </si>
  <si>
    <t xml:space="preserve"> 13.4.8 </t>
  </si>
  <si>
    <t>DISJUNTOR TETRAPOLAR TIPO DR, CORRENTE NOMINAL DE 40A - FORNECIMENTO E INSTALAÇÃO. AF_07/2025</t>
  </si>
  <si>
    <t xml:space="preserve"> 13.4.9 </t>
  </si>
  <si>
    <t>DISJUNTOR,INTERRUPTOR DIFERENCIAL RESIDUAL(DDR),CLASSE AC,4 POLOS,INSTANTANEO,CORRENTE NOMINAL(IN)63AX415V,SENSIBILIDADE 30MA/300MA.FORNECIMENTO E COLOCACAO 3%-DESGASTE DE FERRAMENTAS E EPI</t>
  </si>
  <si>
    <t xml:space="preserve"> 13.4.10 </t>
  </si>
  <si>
    <t>QUADRO DE DISTRIBUIÇÃO EM CHAPA GALVANIZADA, SOBREPOR, COM BARRAMENTO TRIFÁSICO PARA DISJUNTOR DE 125A - DIMENSÕES: 875X400X125MM - FORNECIMENTO E INSTALAÇÃO</t>
  </si>
  <si>
    <t>UND</t>
  </si>
  <si>
    <t xml:space="preserve"> 13.4.11 </t>
  </si>
  <si>
    <t>QUADRO DE DISTRIBUIÇÃO EM CHAPA GALVANIZADA, SOBREPOR, COM BARRAMENTO TRIFÁSICO PARA DISJUNTOR DE 150A - DIMENSÕES: 750X400X125MM (ATÉ 64 DISJUNTORES) - FORNECIMENTO E INSTALAÇÃO</t>
  </si>
  <si>
    <t xml:space="preserve"> 13.4.12 </t>
  </si>
  <si>
    <t>Dispositivo de proteção contra surto 275 V – 40 KA</t>
  </si>
  <si>
    <t>und</t>
  </si>
  <si>
    <t xml:space="preserve"> 13.5 </t>
  </si>
  <si>
    <t>ILUMINAÇÃO</t>
  </si>
  <si>
    <t xml:space="preserve"> 13.5.1 </t>
  </si>
  <si>
    <t>Luminária LED para sobrepor, completa com LED e driver. Fluxo luminoso 9050lm, potência 57W. Temperatura de cor 5000k. FABRICANTE: Lumicenter, ou equivalente. MODELO: LHT35-S9000850.</t>
  </si>
  <si>
    <t xml:space="preserve"> 13.5.2 </t>
  </si>
  <si>
    <t>Luminária LED sobrepor – FABRICANTE: Lumicenter Lighting ou equivalente MODELO: EF72-S2000840 COR: Branca LÂMPADAS: LED 18,5W 2000lm 4000k 105° ou similar " - FORNECIMENTO E INSTALAÇÃO</t>
  </si>
  <si>
    <t xml:space="preserve"> 13.5.3 </t>
  </si>
  <si>
    <t>Luminária quadrada LED sobrepor, completa com LED e driver. Fluxo luminoso 4140lm, potência 37W, eficácia de 112lm/W. Temperatura de cor 4000k. IP20. FABRICANTE: Lumicenter, ou equivalente. MODELO: LHT-E4000840. COR: Branca</t>
  </si>
  <si>
    <t xml:space="preserve"> 13.5.4 </t>
  </si>
  <si>
    <t>LUMINÁRIA ARANDELA TIPO TARTARUGA, DE SOBREPOR, 12W 4000K - FORNECIMENTO E INSTALAÇÃO.</t>
  </si>
  <si>
    <t xml:space="preserve"> 13.6 </t>
  </si>
  <si>
    <t>MEDIÇÃO DE ENERGIA</t>
  </si>
  <si>
    <t xml:space="preserve"> 13.6.1 </t>
  </si>
  <si>
    <t>CABO COBRE ISOLADO HEPR 90G 0,6/1KV 35,00mm2</t>
  </si>
  <si>
    <t xml:space="preserve"> 13.6.2 </t>
  </si>
  <si>
    <t xml:space="preserve"> 13.6.3 </t>
  </si>
  <si>
    <t>Caixa de medição, padrão Celesc, tipo MDR/HS, dim.: (68 x 55 x 25 cm) com visor (400 x 185)mm</t>
  </si>
  <si>
    <t>CABEAMENTO ESTRUTURADO</t>
  </si>
  <si>
    <t xml:space="preserve"> 14.1 </t>
  </si>
  <si>
    <t xml:space="preserve"> 14.1.1 </t>
  </si>
  <si>
    <t xml:space="preserve"> 14.1.2 </t>
  </si>
  <si>
    <t>LUVA PARA ELETRODUTO, PVC, ROSCÁVEL, DN 32 MM (1"), PARA CIRCUITOS TERMINAIS, INSTALADA EM FORRO - FORNECIMENTO E INSTALAÇÃO. AF_03/2023</t>
  </si>
  <si>
    <t xml:space="preserve"> 14.1.3 </t>
  </si>
  <si>
    <t xml:space="preserve"> 14.1.4 </t>
  </si>
  <si>
    <t xml:space="preserve"> 14.1.5 </t>
  </si>
  <si>
    <t xml:space="preserve"> 14.1.6 </t>
  </si>
  <si>
    <t xml:space="preserve"> 14.1.7 </t>
  </si>
  <si>
    <t>TOMADA DE REDE RJ45 - FORNECIMENTO E INSTALAÇÃO. AF_08/2025</t>
  </si>
  <si>
    <t xml:space="preserve"> 14.1.8 </t>
  </si>
  <si>
    <t>TOMADA DE REDE 2 MÓDULOS RJ45 - FORNECIMENTO E INSTALAÇÃO.</t>
  </si>
  <si>
    <t xml:space="preserve"> 14.1.9 </t>
  </si>
  <si>
    <t xml:space="preserve"> 14.1.10 </t>
  </si>
  <si>
    <t xml:space="preserve"> 14.2 </t>
  </si>
  <si>
    <t>RACKS E COMPONENTES</t>
  </si>
  <si>
    <t xml:space="preserve"> 14.2.1 </t>
  </si>
  <si>
    <t>FORNECIMENTO E INSTALAÇÃO DE RACK 16U X 570 MM - 19"</t>
  </si>
  <si>
    <t xml:space="preserve"> 14.2.2 </t>
  </si>
  <si>
    <t>SWITCH 10/100/1000 MBps GERENCIÁVEL - 24 PORTAS ETHERNET GIGABIT, 4 PORTAS SFP - MODELO S2328G-A INTELBRAS - FORNECIMENTO E INSTALAÇÃO</t>
  </si>
  <si>
    <t xml:space="preserve"> 14.2.3 </t>
  </si>
  <si>
    <t>SWITCH 10/100/1000 MBps PoE - NÃO GERENCIÁVEL - 24 PORTAS ETHERNET GIGABIT, 4 PORTAS SFP - MODELO S1128G-PA INTELBRAS - FORNECIMENTO E INSTALAÇÃO</t>
  </si>
  <si>
    <t xml:space="preserve"> 14.2.4 </t>
  </si>
  <si>
    <t>PATCH PANEL CAT6 24 PORTAS 1U DESCARREGADO - FORNECIMENTO E INSTALAÇÃO</t>
  </si>
  <si>
    <t xml:space="preserve"> 14.2.5 </t>
  </si>
  <si>
    <t>KEYSTONE RJ45, CAT 6 PARA PATCH PANEL - FORNECIMENTO E INSTALAÇÃO</t>
  </si>
  <si>
    <t>Un</t>
  </si>
  <si>
    <t xml:space="preserve"> 14.2.6 </t>
  </si>
  <si>
    <t>PATCH CORD (CABO DE REDE), CATEGORIA 6 (CAT 6) UTP, 23 AWG, 4 PARES, EXTENSAO DE 1,50 M</t>
  </si>
  <si>
    <t xml:space="preserve"> 14.2.7 </t>
  </si>
  <si>
    <t>CONECTOR MACHO RJ-45 CAT. 6 - FORNECIMENTO E INSTALAÇÃO</t>
  </si>
  <si>
    <t xml:space="preserve"> 14.2.8 </t>
  </si>
  <si>
    <t>Kit Ventilação composto por 4 Ventiladores Bi-Volts, inclusive fixação em Rack 19"</t>
  </si>
  <si>
    <t xml:space="preserve"> 14.2.9 </t>
  </si>
  <si>
    <t>Bandeja fixa para rack, 19" x 500 mm</t>
  </si>
  <si>
    <t xml:space="preserve"> 14.2.10 </t>
  </si>
  <si>
    <t>REGUA DE TOMADAS 12 UN 19" 1 U - FORNECIMENTO E INSTALAÇÃO</t>
  </si>
  <si>
    <t xml:space="preserve"> 14.2.11 </t>
  </si>
  <si>
    <t>FRENTE FALSA 1U PARA RACK - FORNECIMENTO E INSTALAÇÃO</t>
  </si>
  <si>
    <t xml:space="preserve"> 14.2.12 </t>
  </si>
  <si>
    <t>Painel frontal cego para rack - 19´ x 3 U</t>
  </si>
  <si>
    <t xml:space="preserve"> 14.2.13 </t>
  </si>
  <si>
    <t>GUIA ABERTO PARA CABOS 1 U - FORNECIMENTO E INSTALAÇÃO (ORSE)</t>
  </si>
  <si>
    <t xml:space="preserve"> 14.3 </t>
  </si>
  <si>
    <t>DIVERSOS</t>
  </si>
  <si>
    <t xml:space="preserve"> 14.3.1 </t>
  </si>
  <si>
    <t>PATCH CORD CAT6 AMARELO 1,5M - FORNECIMENTO E INSTALAÇÃO</t>
  </si>
  <si>
    <t xml:space="preserve"> 14.3.2 </t>
  </si>
  <si>
    <t>CABO DE REDE UTP CAT 6 4 PARES 24AWG - AZUL - FORNECIMENTO E INSTALAÇÃO</t>
  </si>
  <si>
    <t xml:space="preserve"> 14.3.3 </t>
  </si>
  <si>
    <t>CABO DE REDE UTP CAT 6 4 PARES 24AWG - VERMELHO - FORNECIMENTO E INSTALAÇÃO</t>
  </si>
  <si>
    <t xml:space="preserve"> 14.3.4 </t>
  </si>
  <si>
    <t>NOBREAK ONLINE DUPLA CONVERSÃO - MONOFÁSICO 220 / 220V 1500VA - FORNECIMENTO E INSTALAÇÃO</t>
  </si>
  <si>
    <t xml:space="preserve"> 14.3.5 </t>
  </si>
  <si>
    <t>CAIXA DE PASSAGEM 20X20X10CM (SOBREPOR) - FORNECIMENTO E INSTALAÇÃO. AF_08/2025</t>
  </si>
  <si>
    <t xml:space="preserve"> 14.3.6 </t>
  </si>
  <si>
    <t>CÂMERA IP BULLET MODELO VIP 1430 FC+ INTELBRAS - FORNECIMENTO E INSTALAÇÃO</t>
  </si>
  <si>
    <t xml:space="preserve"> 14.3.7 </t>
  </si>
  <si>
    <t>CÂMERA IP DOME MODELO VIP 1430 FC+ INTELBRAS - FORNECIMENTO E INSTALAÇÃO.</t>
  </si>
  <si>
    <t>INSTALAÇÕES PREVENTIVAS DE INCÊNDIO</t>
  </si>
  <si>
    <t xml:space="preserve"> 15.1 </t>
  </si>
  <si>
    <t>EXTINTORES</t>
  </si>
  <si>
    <t xml:space="preserve"> 15.1.1 </t>
  </si>
  <si>
    <t>EXTINTOR DE INCÊNDIO PORTÁTIL COM CARGA DE PQS DE 4 KG, CLASSE ABC - FORNECIMENTO E INSTALAÇÃO.</t>
  </si>
  <si>
    <t xml:space="preserve"> 15.1.2 </t>
  </si>
  <si>
    <t>PLACA DE SINALIZACAO DE SEGURANCA CONTRA INCENDIO, FOTOLUMINESCENTE, 20x20 CM, EM PVC *2* MM ANTI-CHAMAS (SIMBOLOS, CORES E PICTOGRAMAS CONFORME NBR 13434) - FORNECIMENTO E INSTALAÇÃO</t>
  </si>
  <si>
    <t xml:space="preserve"> 15.1.3 </t>
  </si>
  <si>
    <t>Suporte para extintores</t>
  </si>
  <si>
    <t xml:space="preserve"> 15.2 </t>
  </si>
  <si>
    <t>ILUMINAÇÃO DE EMERGÊNCIA</t>
  </si>
  <si>
    <t xml:space="preserve"> 15.2.1 </t>
  </si>
  <si>
    <t>LUMINARIA LUZ EMERGENCIA LED 400 LUMENS FAROIS EMBUTIDOS</t>
  </si>
  <si>
    <t xml:space="preserve"> 15.2.2 </t>
  </si>
  <si>
    <t>LUMINÁRIA DE EMERGÊNCIA, COM 30 LÂMPADAS LED DE 2 W, SEM REATOR - FORNECIMENTO E INSTALAÇÃO. AF_09/2024</t>
  </si>
  <si>
    <t xml:space="preserve"> 15.3 </t>
  </si>
  <si>
    <t>SINALIZAÇÃO DE EMERGÊNCIA</t>
  </si>
  <si>
    <t xml:space="preserve"> 15.3.1 </t>
  </si>
  <si>
    <t>PLACA DE SINALIZACAO, FOTOLUMINESCENTE, RETANGULAR, *20 X 40* CM, EM PVC *2* MM (DIRECIONAL COM SETA ESQUERDA / DIREITA) - FORNECIMENTO E INSTALAÇÃO</t>
  </si>
  <si>
    <t xml:space="preserve"> 15.3.2 </t>
  </si>
  <si>
    <t>PLACA DE SINALIZACAO, FOTOLUMINESCENTE, RETANGULAR, *20 X 40* CM, EM PVC *2* MM ( INSCRIÇÃO "SAÍDA") - FORNECIMENTO E INSTALAÇÃO</t>
  </si>
  <si>
    <t xml:space="preserve"> 15.3.3 </t>
  </si>
  <si>
    <t>PLACA DE SINALIZACAO, FOTOLUMINESCENTE, RETANGULAR, *20 X 40* CM, EM PVC *2* MM (DIRECIONA "SEGUE") - FORNECIMENTO E INSTALAÇÃO</t>
  </si>
  <si>
    <t>CLIMATIZAÇÃO E EXAUSTÃO</t>
  </si>
  <si>
    <t xml:space="preserve"> 16.1 </t>
  </si>
  <si>
    <t>MÃO DE OBRA DE EQUIPAMENTOS</t>
  </si>
  <si>
    <t xml:space="preserve"> 16.1.1 </t>
  </si>
  <si>
    <t>MÃO DE OBRA INSTALAÇÃO AR CONDICIONADO SPLIT ON/OFF, HI-WALL (PAREDE), 12000 BTUS/H, CICLO QUENTE/FRIO - EXCLUSIVE EQUIPAMENTO</t>
  </si>
  <si>
    <t xml:space="preserve"> 16.1.2 </t>
  </si>
  <si>
    <t>MÃO DE OBRA INSTALAÇÃO AR CONDICIONADO SPLIT ON/OFF, HI-WALL (PAREDE), 18000 BTUS/H, CICLO QUENTE/FRIO - EXCLUSIVE EQUIPAMENTO</t>
  </si>
  <si>
    <t xml:space="preserve"> 16.1.3 </t>
  </si>
  <si>
    <t>MÃO DE OBRA INSTALAÇÃO AR CONDICIONADO SPLIT ON/OFF, HI-WALL (PAREDE), 24000 BTUS/H, CICLO QUENTE/FRIO - EXCLUSIVE EQUIPAMENTO</t>
  </si>
  <si>
    <t xml:space="preserve"> 16.1.4 </t>
  </si>
  <si>
    <t>MÃO DE OBRA INSTALAÇÃO VENTILADOR AXIAL DE PAREDE.</t>
  </si>
  <si>
    <t xml:space="preserve"> 16.1.5 </t>
  </si>
  <si>
    <t>MÃO DE OBRA INSTALAÇÃO EXAUSTORES</t>
  </si>
  <si>
    <t xml:space="preserve"> 16.2 </t>
  </si>
  <si>
    <t>REDE FRIGORÍFICA</t>
  </si>
  <si>
    <t xml:space="preserve"> 16.2.1 </t>
  </si>
  <si>
    <t>TUBO EM COBRE FLEXÍVEL, DN 1/4", COM ISOLAMENTO, INSTALADO EM RAMAL DE ALIMENTAÇÃO DE AR-CONDICIONADO - FORNECIMENTO E INSTALAÇÃO. AF_07/2025</t>
  </si>
  <si>
    <t xml:space="preserve"> 16.2.2 </t>
  </si>
  <si>
    <t>TUBO EM COBRE FLEXÍVEL, DN 3/8", COM ISOLAMENTO, INSTALADO EM RAMAL DE ALIMENTAÇÃO DE AR-CONDICIONADO - FORNECIMENTO E INSTALAÇÃO. AF_07/2025</t>
  </si>
  <si>
    <t xml:space="preserve"> 16.2.3 </t>
  </si>
  <si>
    <t>TUBO EM COBRE FLEXÍVEL, DN 1/2", COM ISOLAMENTO, INSTALADO EM RAMAL DE ALIMENTAÇÃO DE AR-CONDICIONADO - FORNECIMENTO E INSTALAÇÃO. AF_07/2025</t>
  </si>
  <si>
    <t xml:space="preserve"> 16.2.4 </t>
  </si>
  <si>
    <t>TUBO EM COBRE FLEXÍVEL, DN 5/8", COM ISOLAMENTO, INSTALADO EM RAMAL DE ALIMENTAÇÃO DE AR-CONDICIONADO - FORNECIMENTO E INSTALAÇÃO. AF_07/2025</t>
  </si>
  <si>
    <t xml:space="preserve"> 16.2.5 </t>
  </si>
  <si>
    <t>Suporte de fixação de tubulação Ø 3" com vergalhão de 3/8"x1000mm</t>
  </si>
  <si>
    <t xml:space="preserve"> 16.3 </t>
  </si>
  <si>
    <t>DIFUSORES, GRELHAS E VENEZIANAS</t>
  </si>
  <si>
    <t xml:space="preserve"> 16.3.1 </t>
  </si>
  <si>
    <t>GRADE EXTERNA AUTOFECHANTE EM PLÁSTICO ABS, COM TELA ANTI-INSETO - DIÂMETRO DE 150MM. REF.: SICFLUX, MODELO GVAF150 OU SIMILAR - FORNECIMENTO E INSTALAÇÃO</t>
  </si>
  <si>
    <t xml:space="preserve"> 16.3.2 </t>
  </si>
  <si>
    <t>GRELHA DE RETORNO DE AR INSTALADA NA PORTA, COM DUPLA MOLDURA. DIMENSÕES 325X325MM. REF.: TROX AGS-T - FORNECIMENTO E INSTALAÇÃO</t>
  </si>
  <si>
    <t xml:space="preserve"> 16.4 </t>
  </si>
  <si>
    <t xml:space="preserve"> 16.4.1 </t>
  </si>
  <si>
    <t>Cabo de cobre PP 4 x 2,5 mm2, 450/750v - fornecimento e instalação</t>
  </si>
  <si>
    <t xml:space="preserve"> 16.4.2 </t>
  </si>
  <si>
    <t>ELETRODUTO FLEXÍVEL CORRUGADO REFORÇADO, PVC, DN 25 MM (3/4"), PARA CIRCUITOS TERMINAIS, INSTALADO EM FORRO - FORNECIMENTO E INSTALAÇÃO. AF_03/2023</t>
  </si>
  <si>
    <t xml:space="preserve"> 16.4.3 </t>
  </si>
  <si>
    <t>CAIXA DE PASSAGEM PARA INSTALAÇÃO DE AR CONDICIONADO  - FORNECIMENTO E INSTALAÇÃO (CPOS)</t>
  </si>
  <si>
    <t xml:space="preserve"> 16.4.4 </t>
  </si>
  <si>
    <t xml:space="preserve"> 16.4.5 </t>
  </si>
  <si>
    <t xml:space="preserve"> 16.4.6 </t>
  </si>
  <si>
    <t>ACABAMENTO DA TUBULAÇÃO PARA APLICAÇÕES EXTERNAS COM PLÁSTICO ALKAP 0.1 IMPERMEÁVEL - FORNECIDA EM ROLO DE 50 METROS - FORNECIMENTO E INSTALAÇÃO</t>
  </si>
  <si>
    <t xml:space="preserve"> 16.4.7 </t>
  </si>
  <si>
    <t>CARGA ADICIONAL DE GÁS REFRIGERANTE R32 - FORNECIMENTO E APLICAÇÃO</t>
  </si>
  <si>
    <t>COMPLEMENTAÇÃO DA OBRA</t>
  </si>
  <si>
    <t xml:space="preserve"> 17.1 </t>
  </si>
  <si>
    <t xml:space="preserve"> 17.1.1 </t>
  </si>
  <si>
    <t>LIMPEZA FINAL DA OBRA</t>
  </si>
  <si>
    <t xml:space="preserve"> 17.1.2 </t>
  </si>
  <si>
    <t>CARGA, MANOBRA E DESCARGA DE ENTULHO EM CAMINHÃO BASCULANTE 10 M³ - CARGA COM ESCAVADEIRA HIDRÁULICA (CAÇAMBA DE 0,80 M³ / 111 HP) E DESCARGA LIVRE (UNIDADE: M3). AF_07/2020</t>
  </si>
  <si>
    <t xml:space="preserve"> 17.1.3 </t>
  </si>
  <si>
    <t xml:space="preserve"> 17.2 </t>
  </si>
  <si>
    <t>PEÇAS DE REPOSIÇÃO</t>
  </si>
  <si>
    <t xml:space="preserve"> 17.2.1 </t>
  </si>
  <si>
    <t>Porcelanato Via Off White – 90x90cm – Portobello (4 CAIXAS)</t>
  </si>
  <si>
    <t xml:space="preserve"> 17.2.2 </t>
  </si>
  <si>
    <t>Porcelanato Retificado – Idea Bianco Line- “A” – 30x60cm – Portobello (4 CAIXAS)</t>
  </si>
  <si>
    <t>ISS (Referente a Prefeitura de São José)</t>
  </si>
  <si>
    <t xml:space="preserve">      PARCELA 04</t>
  </si>
  <si>
    <t>EQUIPAMENTOS</t>
  </si>
  <si>
    <t>AR CONDICIONADO</t>
  </si>
  <si>
    <t>18.1</t>
  </si>
  <si>
    <t xml:space="preserve"> 18.1.1 </t>
  </si>
  <si>
    <t xml:space="preserve"> 18.1.2 </t>
  </si>
  <si>
    <t xml:space="preserve"> 18.1.3 </t>
  </si>
  <si>
    <t>AR CONDICIONADO SPLIT HI-WALL INVERTER 12000 BTUS - QUENTE E FRIO</t>
  </si>
  <si>
    <t>AR CONDICIONADO SPLIT HI-WALL INVERTER 18000 BTUS - QUENTE E FRIO</t>
  </si>
  <si>
    <t>AR CONDICIONADO SPLIT HI-WALL INVERTER 24000 BTUS - QUENTE E FRIO</t>
  </si>
  <si>
    <t xml:space="preserve"> 18.2 </t>
  </si>
  <si>
    <t>VENTILAÇÃO/EXAUSTÃO</t>
  </si>
  <si>
    <t>VENTILADOR AXIAL COM FILTROS G4+M5, VAZÃO DE AR DE 64 M³/H. REF: SICFLUX - SPLITVENT</t>
  </si>
  <si>
    <t>EXAUSTOR AXIAL, DIÂMETRO DE 150M. REF.: SICFLUX, MODELO MEGA-34</t>
  </si>
  <si>
    <t xml:space="preserve"> 18.3</t>
  </si>
  <si>
    <t>CONTAINERS</t>
  </si>
  <si>
    <t>CONTAINERS REEFER HIGH CUBE CONFORME PROJETOS - TAMANHOS: 2 CONTAINERS DE 20 PÉS E 2 CONTAINERS DE 40 PÉS.</t>
  </si>
  <si>
    <t>CJ</t>
  </si>
  <si>
    <t>ESTRUTURA METÁLICA</t>
  </si>
  <si>
    <t xml:space="preserve"> 19.1 </t>
  </si>
  <si>
    <t>Fabricação e instalação de estrutura metálica para coberturas em aço estrutural ASTM A-36 galvanizado a fogo. Perfis e medidas conforme projeto - MESA BRASIL</t>
  </si>
  <si>
    <t>kg</t>
  </si>
  <si>
    <t>VALOR TOTAL MATERIAL (CUSTO DE MERCADO)</t>
  </si>
  <si>
    <t>VALOR TOTAL MÃO DE OBRA (CUSTO DE MERCADO)</t>
  </si>
  <si>
    <t>VALOR TOTAL DO ORÇAMENTO - EQUIPAMENTOS</t>
  </si>
  <si>
    <t>COMPOSIÇÃO DO BDI DIFERENCIADO - EQUIPAMENTOS</t>
  </si>
  <si>
    <t>VALOR TOTAL DO BDI - EQUIPAMENTOS</t>
  </si>
  <si>
    <t>VALOR TOTAL DA PROPOSTA (OBRA + EQUIPAMENTOS)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</si>
</sst>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;[Red]0.00"/>
    <numFmt numFmtId="167" formatCode="#,##0.00;[Red]#,##0.00"/>
  </numFmts>
  <fonts count="45" x14ac:knownFonts="1">
    <font>
      <sz val="10"/>
      <name val="Arial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C000"/>
      <name val="Arial"/>
      <family val="2"/>
    </font>
    <font>
      <sz val="7"/>
      <color rgb="FFFF0000"/>
      <name val="Arial"/>
      <family val="2"/>
    </font>
    <font>
      <i/>
      <sz val="7"/>
      <name val="Arial"/>
      <family val="2"/>
    </font>
    <font>
      <i/>
      <sz val="7"/>
      <color indexed="8"/>
      <name val="Arial"/>
      <family val="2"/>
    </font>
    <font>
      <i/>
      <sz val="7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color rgb="FFFF0000"/>
      <name val="Arial"/>
      <family val="2"/>
    </font>
    <font>
      <b/>
      <strike/>
      <sz val="7"/>
      <name val="Arial"/>
      <family val="2"/>
    </font>
    <font>
      <b/>
      <sz val="10"/>
      <color rgb="FF000000"/>
      <name val="Arial"/>
      <family val="1"/>
    </font>
    <font>
      <b/>
      <sz val="8"/>
      <color rgb="FF000000"/>
      <name val="Arial"/>
      <family val="1"/>
    </font>
    <font>
      <sz val="11"/>
      <name val="Arial"/>
      <family val="1"/>
    </font>
    <font>
      <sz val="11"/>
      <color rgb="FF000000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rgb="FFFF0000"/>
      <name val="Arial"/>
      <family val="2"/>
    </font>
    <font>
      <b/>
      <sz val="10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D8ECF6"/>
      </patternFill>
    </fill>
    <fill>
      <patternFill patternType="solid">
        <fgColor theme="0" tint="-0.249977111117893"/>
        <bgColor rgb="FFD8ECF6"/>
      </patternFill>
    </fill>
    <fill>
      <patternFill patternType="solid">
        <fgColor theme="0" tint="-0.34998626667073579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61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32" applyNumberFormat="0" applyAlignment="0" applyProtection="0"/>
    <xf numFmtId="0" fontId="16" fillId="24" borderId="33" applyNumberFormat="0" applyAlignment="0" applyProtection="0"/>
    <xf numFmtId="0" fontId="17" fillId="0" borderId="34" applyNumberFormat="0" applyFill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8" fillId="31" borderId="32" applyNumberFormat="0" applyAlignment="0" applyProtection="0"/>
    <xf numFmtId="0" fontId="19" fillId="32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3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0" fontId="12" fillId="34" borderId="3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23" borderId="36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38" applyNumberFormat="0" applyFill="0" applyAlignment="0" applyProtection="0"/>
    <xf numFmtId="0" fontId="27" fillId="0" borderId="3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40" applyNumberFormat="0" applyFill="0" applyAlignment="0" applyProtection="0"/>
    <xf numFmtId="0" fontId="10" fillId="0" borderId="1" applyNumberFormat="0" applyFill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</cellStyleXfs>
  <cellXfs count="479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3" xfId="0" applyFont="1" applyBorder="1"/>
    <xf numFmtId="0" fontId="3" fillId="0" borderId="0" xfId="0" applyFont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167" fontId="0" fillId="0" borderId="0" xfId="0" applyNumberFormat="1"/>
    <xf numFmtId="0" fontId="5" fillId="0" borderId="0" xfId="0" applyFont="1" applyAlignment="1">
      <alignment horizontal="center" vertical="top"/>
    </xf>
    <xf numFmtId="0" fontId="5" fillId="0" borderId="0" xfId="0" applyFont="1"/>
    <xf numFmtId="167" fontId="2" fillId="0" borderId="3" xfId="0" applyNumberFormat="1" applyFont="1" applyBorder="1"/>
    <xf numFmtId="167" fontId="2" fillId="0" borderId="5" xfId="0" applyNumberFormat="1" applyFont="1" applyBorder="1"/>
    <xf numFmtId="167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/>
    <xf numFmtId="167" fontId="2" fillId="0" borderId="3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166" fontId="2" fillId="0" borderId="4" xfId="0" applyNumberFormat="1" applyFont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top"/>
    </xf>
    <xf numFmtId="167" fontId="3" fillId="0" borderId="8" xfId="0" applyNumberFormat="1" applyFont="1" applyBorder="1" applyAlignment="1">
      <alignment horizontal="right" vertical="top"/>
    </xf>
    <xf numFmtId="0" fontId="2" fillId="0" borderId="7" xfId="0" applyFont="1" applyBorder="1"/>
    <xf numFmtId="167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2" fillId="3" borderId="7" xfId="0" applyFont="1" applyFill="1" applyBorder="1"/>
    <xf numFmtId="167" fontId="2" fillId="3" borderId="7" xfId="0" applyNumberFormat="1" applyFont="1" applyFill="1" applyBorder="1"/>
    <xf numFmtId="167" fontId="3" fillId="0" borderId="7" xfId="0" applyNumberFormat="1" applyFont="1" applyBorder="1"/>
    <xf numFmtId="167" fontId="3" fillId="0" borderId="8" xfId="0" applyNumberFormat="1" applyFont="1" applyBorder="1"/>
    <xf numFmtId="0" fontId="3" fillId="0" borderId="9" xfId="0" applyFont="1" applyBorder="1"/>
    <xf numFmtId="167" fontId="3" fillId="0" borderId="9" xfId="0" applyNumberFormat="1" applyFont="1" applyBorder="1"/>
    <xf numFmtId="167" fontId="3" fillId="0" borderId="10" xfId="0" applyNumberFormat="1" applyFont="1" applyBorder="1"/>
    <xf numFmtId="4" fontId="3" fillId="0" borderId="7" xfId="0" applyNumberFormat="1" applyFont="1" applyFill="1" applyBorder="1" applyAlignment="1">
      <alignment horizontal="right" vertical="top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167" fontId="2" fillId="0" borderId="7" xfId="0" applyNumberFormat="1" applyFont="1" applyBorder="1"/>
    <xf numFmtId="167" fontId="3" fillId="0" borderId="9" xfId="0" applyNumberFormat="1" applyFont="1" applyBorder="1" applyAlignment="1">
      <alignment horizontal="right"/>
    </xf>
    <xf numFmtId="167" fontId="3" fillId="35" borderId="8" xfId="0" applyNumberFormat="1" applyFont="1" applyFill="1" applyBorder="1"/>
    <xf numFmtId="0" fontId="2" fillId="0" borderId="13" xfId="0" applyFont="1" applyBorder="1" applyAlignment="1">
      <alignment horizontal="center" vertical="top"/>
    </xf>
    <xf numFmtId="0" fontId="2" fillId="0" borderId="14" xfId="0" applyFont="1" applyBorder="1"/>
    <xf numFmtId="167" fontId="2" fillId="0" borderId="15" xfId="0" applyNumberFormat="1" applyFont="1" applyBorder="1"/>
    <xf numFmtId="167" fontId="2" fillId="0" borderId="16" xfId="0" applyNumberFormat="1" applyFont="1" applyBorder="1"/>
    <xf numFmtId="167" fontId="2" fillId="0" borderId="17" xfId="0" applyNumberFormat="1" applyFont="1" applyBorder="1" applyAlignment="1">
      <alignment horizontal="right"/>
    </xf>
    <xf numFmtId="4" fontId="3" fillId="0" borderId="8" xfId="0" applyNumberFormat="1" applyFont="1" applyFill="1" applyBorder="1" applyAlignment="1">
      <alignment horizontal="right" vertical="top"/>
    </xf>
    <xf numFmtId="0" fontId="3" fillId="0" borderId="0" xfId="0" applyFont="1" applyFill="1"/>
    <xf numFmtId="2" fontId="4" fillId="0" borderId="7" xfId="0" applyNumberFormat="1" applyFont="1" applyFill="1" applyBorder="1" applyAlignment="1">
      <alignment horizontal="right" vertical="top"/>
    </xf>
    <xf numFmtId="2" fontId="3" fillId="0" borderId="7" xfId="0" applyNumberFormat="1" applyFont="1" applyBorder="1"/>
    <xf numFmtId="2" fontId="2" fillId="3" borderId="7" xfId="0" applyNumberFormat="1" applyFont="1" applyFill="1" applyBorder="1"/>
    <xf numFmtId="2" fontId="3" fillId="0" borderId="9" xfId="0" applyNumberFormat="1" applyFont="1" applyBorder="1"/>
    <xf numFmtId="2" fontId="3" fillId="0" borderId="7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left" vertical="top" wrapText="1"/>
    </xf>
    <xf numFmtId="14" fontId="9" fillId="0" borderId="0" xfId="0" applyNumberFormat="1" applyFont="1" applyAlignment="1">
      <alignment horizontal="right"/>
    </xf>
    <xf numFmtId="0" fontId="8" fillId="0" borderId="0" xfId="0" applyFont="1"/>
    <xf numFmtId="167" fontId="2" fillId="3" borderId="7" xfId="0" applyNumberFormat="1" applyFont="1" applyFill="1" applyBorder="1" applyAlignment="1">
      <alignment horizontal="right" vertical="top"/>
    </xf>
    <xf numFmtId="167" fontId="3" fillId="2" borderId="7" xfId="0" applyNumberFormat="1" applyFont="1" applyFill="1" applyBorder="1" applyAlignment="1">
      <alignment horizontal="right" vertical="top"/>
    </xf>
    <xf numFmtId="2" fontId="3" fillId="2" borderId="7" xfId="0" applyNumberFormat="1" applyFont="1" applyFill="1" applyBorder="1" applyAlignment="1">
      <alignment horizontal="right" vertical="top"/>
    </xf>
    <xf numFmtId="167" fontId="2" fillId="0" borderId="7" xfId="0" applyNumberFormat="1" applyFont="1" applyFill="1" applyBorder="1" applyAlignment="1">
      <alignment horizontal="right" vertical="top"/>
    </xf>
    <xf numFmtId="166" fontId="3" fillId="2" borderId="7" xfId="0" applyNumberFormat="1" applyFont="1" applyFill="1" applyBorder="1" applyAlignment="1">
      <alignment horizontal="right" vertical="top"/>
    </xf>
    <xf numFmtId="166" fontId="3" fillId="2" borderId="8" xfId="0" applyNumberFormat="1" applyFont="1" applyFill="1" applyBorder="1" applyAlignment="1">
      <alignment horizontal="right" vertical="top"/>
    </xf>
    <xf numFmtId="0" fontId="0" fillId="0" borderId="0" xfId="0" applyFill="1"/>
    <xf numFmtId="0" fontId="2" fillId="36" borderId="7" xfId="0" applyFont="1" applyFill="1" applyBorder="1" applyAlignment="1">
      <alignment horizontal="left" vertical="top" wrapText="1"/>
    </xf>
    <xf numFmtId="167" fontId="2" fillId="36" borderId="8" xfId="0" applyNumberFormat="1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/>
    </xf>
    <xf numFmtId="167" fontId="2" fillId="36" borderId="18" xfId="0" applyNumberFormat="1" applyFont="1" applyFill="1" applyBorder="1"/>
    <xf numFmtId="167" fontId="2" fillId="36" borderId="18" xfId="0" applyNumberFormat="1" applyFont="1" applyFill="1" applyBorder="1" applyAlignment="1">
      <alignment horizontal="right"/>
    </xf>
    <xf numFmtId="167" fontId="2" fillId="36" borderId="19" xfId="0" applyNumberFormat="1" applyFont="1" applyFill="1" applyBorder="1"/>
    <xf numFmtId="0" fontId="2" fillId="36" borderId="7" xfId="0" applyFont="1" applyFill="1" applyBorder="1" applyAlignment="1">
      <alignment horizontal="center" vertical="top"/>
    </xf>
    <xf numFmtId="4" fontId="2" fillId="36" borderId="7" xfId="0" applyNumberFormat="1" applyFont="1" applyFill="1" applyBorder="1" applyAlignment="1">
      <alignment horizontal="right" vertical="top"/>
    </xf>
    <xf numFmtId="2" fontId="2" fillId="36" borderId="7" xfId="0" applyNumberFormat="1" applyFont="1" applyFill="1" applyBorder="1" applyAlignment="1">
      <alignment horizontal="right" vertical="top"/>
    </xf>
    <xf numFmtId="167" fontId="3" fillId="0" borderId="8" xfId="0" applyNumberFormat="1" applyFont="1" applyFill="1" applyBorder="1" applyAlignment="1">
      <alignment horizontal="right" vertical="top"/>
    </xf>
    <xf numFmtId="4" fontId="3" fillId="0" borderId="20" xfId="0" applyNumberFormat="1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167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7" fontId="3" fillId="0" borderId="0" xfId="0" applyNumberFormat="1" applyFont="1" applyFill="1" applyBorder="1" applyAlignment="1">
      <alignment horizontal="right" vertical="top"/>
    </xf>
    <xf numFmtId="167" fontId="0" fillId="0" borderId="0" xfId="0" applyNumberFormat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167" fontId="2" fillId="0" borderId="22" xfId="0" applyNumberFormat="1" applyFont="1" applyBorder="1" applyAlignment="1">
      <alignment horizontal="center"/>
    </xf>
    <xf numFmtId="167" fontId="2" fillId="36" borderId="18" xfId="0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36" borderId="18" xfId="0" applyFont="1" applyFill="1" applyBorder="1" applyAlignment="1">
      <alignment horizontal="center" vertical="top" wrapText="1"/>
    </xf>
    <xf numFmtId="0" fontId="3" fillId="0" borderId="7" xfId="75" applyFont="1" applyFill="1" applyBorder="1" applyAlignment="1">
      <alignment horizontal="center" vertical="top"/>
    </xf>
    <xf numFmtId="4" fontId="3" fillId="0" borderId="20" xfId="0" applyNumberFormat="1" applyFont="1" applyFill="1" applyBorder="1" applyAlignment="1">
      <alignment horizontal="right" vertical="top"/>
    </xf>
    <xf numFmtId="166" fontId="2" fillId="0" borderId="3" xfId="0" applyNumberFormat="1" applyFont="1" applyBorder="1" applyAlignment="1">
      <alignment horizontal="right" vertical="top"/>
    </xf>
    <xf numFmtId="166" fontId="2" fillId="0" borderId="14" xfId="0" applyNumberFormat="1" applyFont="1" applyBorder="1" applyAlignment="1">
      <alignment horizontal="right" vertical="top"/>
    </xf>
    <xf numFmtId="166" fontId="2" fillId="36" borderId="18" xfId="0" applyNumberFormat="1" applyFont="1" applyFill="1" applyBorder="1" applyAlignment="1">
      <alignment horizontal="right" vertical="top" wrapText="1"/>
    </xf>
    <xf numFmtId="166" fontId="3" fillId="0" borderId="7" xfId="0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center"/>
    </xf>
    <xf numFmtId="0" fontId="2" fillId="36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/>
    </xf>
    <xf numFmtId="166" fontId="3" fillId="2" borderId="30" xfId="0" applyNumberFormat="1" applyFont="1" applyFill="1" applyBorder="1" applyAlignment="1">
      <alignment horizontal="right" vertical="top"/>
    </xf>
    <xf numFmtId="0" fontId="2" fillId="36" borderId="30" xfId="0" applyFont="1" applyFill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0" xfId="0" applyFont="1" applyFill="1" applyBorder="1"/>
    <xf numFmtId="167" fontId="1" fillId="0" borderId="0" xfId="0" applyNumberFormat="1" applyFont="1"/>
    <xf numFmtId="166" fontId="1" fillId="0" borderId="0" xfId="0" applyNumberFormat="1" applyFont="1" applyAlignment="1">
      <alignment horizontal="right" vertical="top"/>
    </xf>
    <xf numFmtId="0" fontId="2" fillId="0" borderId="18" xfId="0" applyFont="1" applyBorder="1"/>
    <xf numFmtId="0" fontId="3" fillId="0" borderId="18" xfId="0" applyFont="1" applyBorder="1" applyAlignment="1">
      <alignment horizontal="center"/>
    </xf>
    <xf numFmtId="166" fontId="3" fillId="0" borderId="18" xfId="0" applyNumberFormat="1" applyFont="1" applyBorder="1"/>
    <xf numFmtId="167" fontId="3" fillId="0" borderId="18" xfId="0" applyNumberFormat="1" applyFont="1" applyBorder="1"/>
    <xf numFmtId="2" fontId="3" fillId="0" borderId="18" xfId="0" applyNumberFormat="1" applyFont="1" applyBorder="1"/>
    <xf numFmtId="167" fontId="2" fillId="0" borderId="18" xfId="0" applyNumberFormat="1" applyFont="1" applyBorder="1"/>
    <xf numFmtId="167" fontId="3" fillId="0" borderId="18" xfId="0" applyNumberFormat="1" applyFont="1" applyBorder="1" applyAlignment="1">
      <alignment horizontal="right"/>
    </xf>
    <xf numFmtId="167" fontId="3" fillId="0" borderId="19" xfId="0" applyNumberFormat="1" applyFont="1" applyBorder="1"/>
    <xf numFmtId="0" fontId="3" fillId="0" borderId="7" xfId="0" applyFont="1" applyBorder="1" applyAlignment="1">
      <alignment horizontal="center"/>
    </xf>
    <xf numFmtId="166" fontId="3" fillId="0" borderId="7" xfId="0" applyNumberFormat="1" applyFont="1" applyBorder="1"/>
    <xf numFmtId="2" fontId="30" fillId="0" borderId="7" xfId="0" applyNumberFormat="1" applyFont="1" applyFill="1" applyBorder="1" applyAlignment="1">
      <alignment horizontal="center" vertical="top"/>
    </xf>
    <xf numFmtId="4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7" fontId="3" fillId="0" borderId="7" xfId="0" applyNumberFormat="1" applyFont="1" applyBorder="1" applyAlignment="1">
      <alignment horizontal="left" vertical="center"/>
    </xf>
    <xf numFmtId="2" fontId="4" fillId="0" borderId="7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right" vertical="center" wrapText="1"/>
    </xf>
    <xf numFmtId="2" fontId="32" fillId="0" borderId="7" xfId="0" applyNumberFormat="1" applyFont="1" applyFill="1" applyBorder="1" applyAlignment="1">
      <alignment horizontal="center" vertical="top"/>
    </xf>
    <xf numFmtId="2" fontId="33" fillId="0" borderId="7" xfId="0" applyNumberFormat="1" applyFont="1" applyFill="1" applyBorder="1" applyAlignment="1">
      <alignment horizontal="center" vertical="top"/>
    </xf>
    <xf numFmtId="0" fontId="32" fillId="0" borderId="7" xfId="0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vertical="center"/>
    </xf>
    <xf numFmtId="167" fontId="3" fillId="0" borderId="7" xfId="0" applyNumberFormat="1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166" fontId="2" fillId="3" borderId="7" xfId="0" applyNumberFormat="1" applyFont="1" applyFill="1" applyBorder="1"/>
    <xf numFmtId="0" fontId="3" fillId="0" borderId="9" xfId="0" applyFont="1" applyBorder="1" applyAlignment="1">
      <alignment horizontal="center"/>
    </xf>
    <xf numFmtId="166" fontId="3" fillId="0" borderId="9" xfId="0" applyNumberFormat="1" applyFont="1" applyBorder="1"/>
    <xf numFmtId="0" fontId="3" fillId="0" borderId="48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center" vertical="top"/>
    </xf>
    <xf numFmtId="4" fontId="3" fillId="0" borderId="45" xfId="0" applyNumberFormat="1" applyFont="1" applyFill="1" applyBorder="1" applyAlignment="1">
      <alignment horizontal="right" vertical="top"/>
    </xf>
    <xf numFmtId="4" fontId="3" fillId="0" borderId="45" xfId="0" applyNumberFormat="1" applyFont="1" applyFill="1" applyBorder="1" applyAlignment="1">
      <alignment horizontal="left" vertical="top"/>
    </xf>
    <xf numFmtId="167" fontId="3" fillId="0" borderId="49" xfId="0" applyNumberFormat="1" applyFont="1" applyFill="1" applyBorder="1" applyAlignment="1">
      <alignment horizontal="right" vertical="top"/>
    </xf>
    <xf numFmtId="0" fontId="3" fillId="0" borderId="30" xfId="0" applyFont="1" applyBorder="1" applyAlignment="1">
      <alignment vertical="top"/>
    </xf>
    <xf numFmtId="166" fontId="2" fillId="3" borderId="30" xfId="0" applyNumberFormat="1" applyFont="1" applyFill="1" applyBorder="1"/>
    <xf numFmtId="0" fontId="3" fillId="0" borderId="51" xfId="0" applyFont="1" applyBorder="1" applyAlignment="1">
      <alignment horizontal="center" vertical="top"/>
    </xf>
    <xf numFmtId="0" fontId="3" fillId="0" borderId="29" xfId="0" applyFont="1" applyBorder="1" applyAlignment="1">
      <alignment vertical="top"/>
    </xf>
    <xf numFmtId="0" fontId="1" fillId="0" borderId="0" xfId="153" applyFont="1" applyAlignment="1">
      <alignment horizontal="center" vertical="top"/>
    </xf>
    <xf numFmtId="0" fontId="1" fillId="0" borderId="0" xfId="153" applyFont="1"/>
    <xf numFmtId="0" fontId="1" fillId="0" borderId="0" xfId="153" applyFont="1" applyAlignment="1">
      <alignment horizontal="center"/>
    </xf>
    <xf numFmtId="166" fontId="1" fillId="0" borderId="0" xfId="153" applyNumberFormat="1" applyFont="1"/>
    <xf numFmtId="167" fontId="35" fillId="0" borderId="0" xfId="153" applyNumberFormat="1" applyFont="1"/>
    <xf numFmtId="167" fontId="1" fillId="0" borderId="0" xfId="153" applyNumberFormat="1"/>
    <xf numFmtId="0" fontId="1" fillId="0" borderId="0" xfId="153"/>
    <xf numFmtId="0" fontId="36" fillId="0" borderId="0" xfId="153" applyFont="1" applyBorder="1" applyAlignment="1">
      <alignment horizontal="left"/>
    </xf>
    <xf numFmtId="0" fontId="2" fillId="0" borderId="29" xfId="153" applyFont="1" applyBorder="1" applyAlignment="1">
      <alignment horizontal="center" vertical="top"/>
    </xf>
    <xf numFmtId="0" fontId="2" fillId="0" borderId="18" xfId="153" applyFont="1" applyBorder="1"/>
    <xf numFmtId="0" fontId="2" fillId="0" borderId="18" xfId="153" applyFont="1" applyBorder="1" applyAlignment="1">
      <alignment horizontal="center"/>
    </xf>
    <xf numFmtId="0" fontId="2" fillId="0" borderId="55" xfId="153" applyFont="1" applyBorder="1" applyAlignment="1">
      <alignment horizontal="center"/>
    </xf>
    <xf numFmtId="167" fontId="2" fillId="0" borderId="29" xfId="153" applyNumberFormat="1" applyFont="1" applyBorder="1"/>
    <xf numFmtId="167" fontId="2" fillId="0" borderId="18" xfId="153" applyNumberFormat="1" applyFont="1" applyBorder="1"/>
    <xf numFmtId="167" fontId="2" fillId="0" borderId="19" xfId="153" applyNumberFormat="1" applyFont="1" applyBorder="1"/>
    <xf numFmtId="0" fontId="2" fillId="0" borderId="0" xfId="153" applyFont="1"/>
    <xf numFmtId="0" fontId="2" fillId="0" borderId="30" xfId="153" applyFont="1" applyBorder="1" applyAlignment="1">
      <alignment horizontal="center" vertical="top"/>
    </xf>
    <xf numFmtId="0" fontId="2" fillId="0" borderId="7" xfId="153" applyFont="1" applyBorder="1"/>
    <xf numFmtId="0" fontId="2" fillId="0" borderId="7" xfId="153" applyFont="1" applyBorder="1" applyAlignment="1">
      <alignment horizontal="center"/>
    </xf>
    <xf numFmtId="0" fontId="2" fillId="0" borderId="41" xfId="153" applyFont="1" applyBorder="1" applyAlignment="1">
      <alignment horizontal="center"/>
    </xf>
    <xf numFmtId="167" fontId="2" fillId="0" borderId="50" xfId="153" applyNumberFormat="1" applyFont="1" applyBorder="1" applyAlignment="1">
      <alignment horizontal="left"/>
    </xf>
    <xf numFmtId="167" fontId="2" fillId="0" borderId="41" xfId="153" applyNumberFormat="1" applyFont="1" applyBorder="1" applyAlignment="1">
      <alignment horizontal="left"/>
    </xf>
    <xf numFmtId="167" fontId="2" fillId="0" borderId="41" xfId="153" applyNumberFormat="1" applyFont="1" applyBorder="1"/>
    <xf numFmtId="167" fontId="2" fillId="0" borderId="56" xfId="153" applyNumberFormat="1" applyFont="1" applyBorder="1"/>
    <xf numFmtId="0" fontId="2" fillId="0" borderId="57" xfId="153" applyFont="1" applyBorder="1" applyAlignment="1">
      <alignment horizontal="center"/>
    </xf>
    <xf numFmtId="0" fontId="2" fillId="0" borderId="44" xfId="153" applyFont="1" applyBorder="1" applyAlignment="1">
      <alignment horizontal="center"/>
    </xf>
    <xf numFmtId="167" fontId="2" fillId="0" borderId="30" xfId="153" applyNumberFormat="1" applyFont="1" applyBorder="1" applyAlignment="1">
      <alignment horizontal="left"/>
    </xf>
    <xf numFmtId="167" fontId="2" fillId="0" borderId="7" xfId="153" applyNumberFormat="1" applyFont="1" applyBorder="1" applyAlignment="1">
      <alignment horizontal="center" vertical="center" wrapText="1"/>
    </xf>
    <xf numFmtId="167" fontId="2" fillId="0" borderId="7" xfId="153" applyNumberFormat="1" applyFont="1" applyBorder="1" applyAlignment="1">
      <alignment horizontal="left"/>
    </xf>
    <xf numFmtId="167" fontId="2" fillId="0" borderId="8" xfId="153" applyNumberFormat="1" applyFont="1" applyBorder="1" applyAlignment="1">
      <alignment horizontal="center" vertical="center" wrapText="1"/>
    </xf>
    <xf numFmtId="0" fontId="2" fillId="0" borderId="51" xfId="153" applyFont="1" applyBorder="1" applyAlignment="1">
      <alignment horizontal="center" vertical="top" wrapText="1"/>
    </xf>
    <xf numFmtId="0" fontId="2" fillId="0" borderId="58" xfId="153" applyFont="1" applyBorder="1" applyAlignment="1">
      <alignment vertical="center" wrapText="1"/>
    </xf>
    <xf numFmtId="167" fontId="2" fillId="0" borderId="9" xfId="153" applyNumberFormat="1" applyFont="1" applyBorder="1" applyAlignment="1">
      <alignment horizontal="center" vertical="center" wrapText="1"/>
    </xf>
    <xf numFmtId="167" fontId="2" fillId="0" borderId="58" xfId="153" applyNumberFormat="1" applyFont="1" applyBorder="1" applyAlignment="1">
      <alignment horizontal="center" vertical="center" wrapText="1"/>
    </xf>
    <xf numFmtId="167" fontId="2" fillId="0" borderId="10" xfId="153" applyNumberFormat="1" applyFont="1" applyBorder="1" applyAlignment="1">
      <alignment horizontal="center" vertical="center" wrapText="1"/>
    </xf>
    <xf numFmtId="167" fontId="2" fillId="0" borderId="51" xfId="153" applyNumberFormat="1" applyFont="1" applyBorder="1" applyAlignment="1">
      <alignment horizontal="center" vertical="center" wrapText="1"/>
    </xf>
    <xf numFmtId="167" fontId="37" fillId="0" borderId="9" xfId="153" applyNumberFormat="1" applyFont="1" applyBorder="1" applyAlignment="1">
      <alignment horizontal="center" vertical="center" wrapText="1"/>
    </xf>
    <xf numFmtId="0" fontId="2" fillId="0" borderId="24" xfId="153" applyFont="1" applyBorder="1" applyAlignment="1">
      <alignment horizontal="center" vertical="top" wrapText="1"/>
    </xf>
    <xf numFmtId="0" fontId="2" fillId="0" borderId="59" xfId="153" applyFont="1" applyBorder="1" applyAlignment="1">
      <alignment vertical="center" wrapText="1"/>
    </xf>
    <xf numFmtId="167" fontId="2" fillId="0" borderId="11" xfId="153" applyNumberFormat="1" applyFont="1" applyBorder="1" applyAlignment="1">
      <alignment horizontal="center" vertical="center" wrapText="1"/>
    </xf>
    <xf numFmtId="167" fontId="2" fillId="0" borderId="59" xfId="153" applyNumberFormat="1" applyFont="1" applyBorder="1" applyAlignment="1">
      <alignment horizontal="center" vertical="center" wrapText="1"/>
    </xf>
    <xf numFmtId="167" fontId="2" fillId="0" borderId="12" xfId="153" applyNumberFormat="1" applyFont="1" applyBorder="1" applyAlignment="1">
      <alignment horizontal="center" vertical="center" wrapText="1"/>
    </xf>
    <xf numFmtId="167" fontId="2" fillId="0" borderId="24" xfId="153" applyNumberFormat="1" applyFont="1" applyBorder="1" applyAlignment="1">
      <alignment horizontal="center" vertical="center" wrapText="1"/>
    </xf>
    <xf numFmtId="167" fontId="37" fillId="0" borderId="11" xfId="153" applyNumberFormat="1" applyFont="1" applyBorder="1" applyAlignment="1">
      <alignment horizontal="center" vertical="center" wrapText="1"/>
    </xf>
    <xf numFmtId="0" fontId="4" fillId="37" borderId="48" xfId="153" applyFont="1" applyFill="1" applyBorder="1" applyAlignment="1">
      <alignment horizontal="left" vertical="top" wrapText="1"/>
    </xf>
    <xf numFmtId="167" fontId="3" fillId="37" borderId="48" xfId="153" applyNumberFormat="1" applyFont="1" applyFill="1" applyBorder="1" applyAlignment="1">
      <alignment vertical="center" wrapText="1"/>
    </xf>
    <xf numFmtId="167" fontId="3" fillId="37" borderId="45" xfId="153" applyNumberFormat="1" applyFont="1" applyFill="1" applyBorder="1" applyAlignment="1">
      <alignment vertical="center" wrapText="1"/>
    </xf>
    <xf numFmtId="167" fontId="3" fillId="37" borderId="49" xfId="153" applyNumberFormat="1" applyFont="1" applyFill="1" applyBorder="1" applyAlignment="1">
      <alignment vertical="center" wrapText="1"/>
    </xf>
    <xf numFmtId="167" fontId="3" fillId="0" borderId="53" xfId="153" applyNumberFormat="1" applyFont="1" applyBorder="1" applyAlignment="1">
      <alignment vertical="center" wrapText="1"/>
    </xf>
    <xf numFmtId="10" fontId="3" fillId="0" borderId="48" xfId="155" applyNumberFormat="1" applyFont="1" applyBorder="1" applyAlignment="1">
      <alignment vertical="center" wrapText="1"/>
    </xf>
    <xf numFmtId="167" fontId="3" fillId="0" borderId="48" xfId="153" applyNumberFormat="1" applyFont="1" applyBorder="1" applyAlignment="1">
      <alignment vertical="center" wrapText="1"/>
    </xf>
    <xf numFmtId="10" fontId="3" fillId="0" borderId="49" xfId="155" applyNumberFormat="1" applyFont="1" applyBorder="1" applyAlignment="1">
      <alignment vertical="center" wrapText="1"/>
    </xf>
    <xf numFmtId="0" fontId="2" fillId="0" borderId="53" xfId="153" applyFont="1" applyBorder="1" applyAlignment="1">
      <alignment horizontal="center" vertical="top" wrapText="1"/>
    </xf>
    <xf numFmtId="0" fontId="4" fillId="0" borderId="48" xfId="153" applyFont="1" applyFill="1" applyBorder="1" applyAlignment="1">
      <alignment horizontal="left" vertical="top" wrapText="1"/>
    </xf>
    <xf numFmtId="167" fontId="3" fillId="0" borderId="45" xfId="153" applyNumberFormat="1" applyFont="1" applyBorder="1" applyAlignment="1">
      <alignment vertical="center" wrapText="1"/>
    </xf>
    <xf numFmtId="167" fontId="3" fillId="0" borderId="49" xfId="153" applyNumberFormat="1" applyFont="1" applyBorder="1" applyAlignment="1">
      <alignment vertical="center" wrapText="1"/>
    </xf>
    <xf numFmtId="0" fontId="2" fillId="0" borderId="0" xfId="153" applyFont="1" applyBorder="1"/>
    <xf numFmtId="0" fontId="2" fillId="37" borderId="30" xfId="153" applyFont="1" applyFill="1" applyBorder="1" applyAlignment="1">
      <alignment horizontal="center" vertical="top"/>
    </xf>
    <xf numFmtId="0" fontId="4" fillId="37" borderId="7" xfId="153" applyFont="1" applyFill="1" applyBorder="1" applyAlignment="1">
      <alignment horizontal="left" vertical="top" wrapText="1"/>
    </xf>
    <xf numFmtId="4" fontId="4" fillId="37" borderId="7" xfId="153" applyNumberFormat="1" applyFont="1" applyFill="1" applyBorder="1" applyAlignment="1">
      <alignment horizontal="right" vertical="top"/>
    </xf>
    <xf numFmtId="4" fontId="3" fillId="37" borderId="20" xfId="153" applyNumberFormat="1" applyFont="1" applyFill="1" applyBorder="1" applyAlignment="1">
      <alignment horizontal="right" vertical="top"/>
    </xf>
    <xf numFmtId="4" fontId="3" fillId="37" borderId="8" xfId="153" applyNumberFormat="1" applyFont="1" applyFill="1" applyBorder="1" applyAlignment="1">
      <alignment horizontal="right" vertical="top"/>
    </xf>
    <xf numFmtId="167" fontId="3" fillId="37" borderId="30" xfId="153" applyNumberFormat="1" applyFont="1" applyFill="1" applyBorder="1" applyAlignment="1">
      <alignment vertical="center" wrapText="1"/>
    </xf>
    <xf numFmtId="10" fontId="3" fillId="37" borderId="7" xfId="155" applyNumberFormat="1" applyFont="1" applyFill="1" applyBorder="1" applyAlignment="1">
      <alignment horizontal="right" vertical="top"/>
    </xf>
    <xf numFmtId="167" fontId="3" fillId="37" borderId="7" xfId="153" applyNumberFormat="1" applyFont="1" applyFill="1" applyBorder="1" applyAlignment="1">
      <alignment vertical="center" wrapText="1"/>
    </xf>
    <xf numFmtId="10" fontId="3" fillId="37" borderId="8" xfId="155" applyNumberFormat="1" applyFont="1" applyFill="1" applyBorder="1" applyAlignment="1">
      <alignment horizontal="right" vertical="top"/>
    </xf>
    <xf numFmtId="0" fontId="2" fillId="37" borderId="0" xfId="153" applyFont="1" applyFill="1" applyBorder="1"/>
    <xf numFmtId="0" fontId="4" fillId="0" borderId="7" xfId="153" applyFont="1" applyFill="1" applyBorder="1" applyAlignment="1">
      <alignment horizontal="left" vertical="top" wrapText="1"/>
    </xf>
    <xf numFmtId="4" fontId="4" fillId="0" borderId="7" xfId="153" applyNumberFormat="1" applyFont="1" applyFill="1" applyBorder="1" applyAlignment="1">
      <alignment horizontal="right" vertical="top"/>
    </xf>
    <xf numFmtId="4" fontId="3" fillId="0" borderId="20" xfId="153" applyNumberFormat="1" applyFont="1" applyFill="1" applyBorder="1" applyAlignment="1">
      <alignment horizontal="right" vertical="top"/>
    </xf>
    <xf numFmtId="4" fontId="3" fillId="0" borderId="8" xfId="153" applyNumberFormat="1" applyFont="1" applyFill="1" applyBorder="1" applyAlignment="1">
      <alignment horizontal="right" vertical="top"/>
    </xf>
    <xf numFmtId="167" fontId="3" fillId="0" borderId="30" xfId="153" applyNumberFormat="1" applyFont="1" applyBorder="1" applyAlignment="1">
      <alignment vertical="center" wrapText="1"/>
    </xf>
    <xf numFmtId="10" fontId="4" fillId="0" borderId="7" xfId="155" applyNumberFormat="1" applyFont="1" applyFill="1" applyBorder="1" applyAlignment="1">
      <alignment horizontal="right" vertical="top"/>
    </xf>
    <xf numFmtId="167" fontId="3" fillId="0" borderId="7" xfId="153" applyNumberFormat="1" applyFont="1" applyBorder="1" applyAlignment="1">
      <alignment vertical="center" wrapText="1"/>
    </xf>
    <xf numFmtId="10" fontId="3" fillId="0" borderId="8" xfId="155" applyNumberFormat="1" applyFont="1" applyFill="1" applyBorder="1" applyAlignment="1">
      <alignment horizontal="right" vertical="top"/>
    </xf>
    <xf numFmtId="0" fontId="3" fillId="0" borderId="0" xfId="153" applyFont="1" applyBorder="1"/>
    <xf numFmtId="10" fontId="4" fillId="37" borderId="7" xfId="155" applyNumberFormat="1" applyFont="1" applyFill="1" applyBorder="1" applyAlignment="1">
      <alignment horizontal="right" vertical="top"/>
    </xf>
    <xf numFmtId="0" fontId="3" fillId="37" borderId="0" xfId="153" applyFont="1" applyFill="1" applyBorder="1"/>
    <xf numFmtId="4" fontId="4" fillId="0" borderId="20" xfId="153" applyNumberFormat="1" applyFont="1" applyFill="1" applyBorder="1" applyAlignment="1">
      <alignment horizontal="right" vertical="top"/>
    </xf>
    <xf numFmtId="4" fontId="4" fillId="0" borderId="8" xfId="153" applyNumberFormat="1" applyFont="1" applyFill="1" applyBorder="1" applyAlignment="1">
      <alignment horizontal="right" vertical="top"/>
    </xf>
    <xf numFmtId="4" fontId="4" fillId="0" borderId="30" xfId="153" applyNumberFormat="1" applyFont="1" applyFill="1" applyBorder="1" applyAlignment="1">
      <alignment horizontal="right" vertical="top"/>
    </xf>
    <xf numFmtId="9" fontId="4" fillId="0" borderId="7" xfId="155" applyFont="1" applyFill="1" applyBorder="1" applyAlignment="1">
      <alignment horizontal="right" vertical="top"/>
    </xf>
    <xf numFmtId="9" fontId="4" fillId="0" borderId="8" xfId="155" applyFont="1" applyFill="1" applyBorder="1" applyAlignment="1">
      <alignment horizontal="right" vertical="top"/>
    </xf>
    <xf numFmtId="0" fontId="2" fillId="0" borderId="30" xfId="153" applyFont="1" applyBorder="1" applyAlignment="1">
      <alignment vertical="top"/>
    </xf>
    <xf numFmtId="0" fontId="2" fillId="3" borderId="7" xfId="153" applyFont="1" applyFill="1" applyBorder="1"/>
    <xf numFmtId="167" fontId="2" fillId="3" borderId="20" xfId="153" applyNumberFormat="1" applyFont="1" applyFill="1" applyBorder="1" applyAlignment="1">
      <alignment horizontal="right"/>
    </xf>
    <xf numFmtId="167" fontId="2" fillId="3" borderId="41" xfId="153" applyNumberFormat="1" applyFont="1" applyFill="1" applyBorder="1" applyAlignment="1">
      <alignment horizontal="center"/>
    </xf>
    <xf numFmtId="0" fontId="3" fillId="0" borderId="30" xfId="153" applyFont="1" applyFill="1" applyBorder="1" applyAlignment="1">
      <alignment vertical="top"/>
    </xf>
    <xf numFmtId="0" fontId="2" fillId="0" borderId="7" xfId="153" applyFont="1" applyFill="1" applyBorder="1"/>
    <xf numFmtId="0" fontId="3" fillId="0" borderId="20" xfId="153" applyFont="1" applyFill="1" applyBorder="1" applyAlignment="1">
      <alignment horizontal="center"/>
    </xf>
    <xf numFmtId="0" fontId="3" fillId="0" borderId="41" xfId="153" applyFont="1" applyFill="1" applyBorder="1" applyAlignment="1">
      <alignment horizontal="center"/>
    </xf>
    <xf numFmtId="167" fontId="3" fillId="0" borderId="30" xfId="153" applyNumberFormat="1" applyFont="1" applyFill="1" applyBorder="1"/>
    <xf numFmtId="167" fontId="3" fillId="0" borderId="7" xfId="153" applyNumberFormat="1" applyFont="1" applyFill="1" applyBorder="1"/>
    <xf numFmtId="167" fontId="2" fillId="0" borderId="7" xfId="153" applyNumberFormat="1" applyFont="1" applyFill="1" applyBorder="1"/>
    <xf numFmtId="10" fontId="2" fillId="0" borderId="8" xfId="155" applyNumberFormat="1" applyFont="1" applyFill="1" applyBorder="1"/>
    <xf numFmtId="0" fontId="3" fillId="0" borderId="0" xfId="153" applyFont="1" applyFill="1"/>
    <xf numFmtId="0" fontId="3" fillId="0" borderId="30" xfId="153" applyFont="1" applyBorder="1" applyAlignment="1">
      <alignment vertical="top"/>
    </xf>
    <xf numFmtId="0" fontId="3" fillId="0" borderId="20" xfId="153" applyFont="1" applyBorder="1" applyAlignment="1">
      <alignment horizontal="center"/>
    </xf>
    <xf numFmtId="0" fontId="3" fillId="0" borderId="41" xfId="153" applyFont="1" applyBorder="1" applyAlignment="1">
      <alignment horizontal="center"/>
    </xf>
    <xf numFmtId="167" fontId="2" fillId="3" borderId="30" xfId="153" applyNumberFormat="1" applyFont="1" applyFill="1" applyBorder="1"/>
    <xf numFmtId="10" fontId="2" fillId="3" borderId="7" xfId="155" applyNumberFormat="1" applyFont="1" applyFill="1" applyBorder="1"/>
    <xf numFmtId="167" fontId="3" fillId="0" borderId="7" xfId="153" applyNumberFormat="1" applyFont="1" applyBorder="1"/>
    <xf numFmtId="167" fontId="3" fillId="0" borderId="8" xfId="153" applyNumberFormat="1" applyFont="1" applyBorder="1"/>
    <xf numFmtId="0" fontId="3" fillId="0" borderId="0" xfId="153" applyFont="1"/>
    <xf numFmtId="167" fontId="3" fillId="0" borderId="30" xfId="153" applyNumberFormat="1" applyFont="1" applyBorder="1"/>
    <xf numFmtId="167" fontId="2" fillId="3" borderId="7" xfId="153" applyNumberFormat="1" applyFont="1" applyFill="1" applyBorder="1"/>
    <xf numFmtId="10" fontId="2" fillId="3" borderId="8" xfId="155" applyNumberFormat="1" applyFont="1" applyFill="1" applyBorder="1"/>
    <xf numFmtId="0" fontId="3" fillId="0" borderId="58" xfId="153" applyFont="1" applyBorder="1" applyAlignment="1">
      <alignment horizontal="center"/>
    </xf>
    <xf numFmtId="0" fontId="3" fillId="0" borderId="60" xfId="153" applyFont="1" applyBorder="1" applyAlignment="1">
      <alignment horizontal="center"/>
    </xf>
    <xf numFmtId="167" fontId="3" fillId="0" borderId="51" xfId="153" applyNumberFormat="1" applyFont="1" applyBorder="1"/>
    <xf numFmtId="0" fontId="1" fillId="0" borderId="0" xfId="153" applyFont="1" applyBorder="1"/>
    <xf numFmtId="0" fontId="8" fillId="0" borderId="0" xfId="153" applyFont="1" applyBorder="1" applyAlignment="1">
      <alignment horizontal="center"/>
    </xf>
    <xf numFmtId="0" fontId="8" fillId="0" borderId="0" xfId="153" applyFont="1" applyAlignment="1">
      <alignment horizontal="center"/>
    </xf>
    <xf numFmtId="10" fontId="3" fillId="37" borderId="48" xfId="156" applyNumberFormat="1" applyFont="1" applyFill="1" applyBorder="1" applyAlignment="1">
      <alignment vertical="center" wrapText="1"/>
    </xf>
    <xf numFmtId="10" fontId="3" fillId="37" borderId="49" xfId="156" applyNumberFormat="1" applyFont="1" applyFill="1" applyBorder="1" applyAlignment="1">
      <alignment vertical="center" wrapText="1"/>
    </xf>
    <xf numFmtId="0" fontId="3" fillId="0" borderId="51" xfId="153" applyFont="1" applyBorder="1" applyAlignment="1">
      <alignment vertical="top"/>
    </xf>
    <xf numFmtId="0" fontId="2" fillId="0" borderId="9" xfId="153" applyFont="1" applyBorder="1"/>
    <xf numFmtId="0" fontId="3" fillId="0" borderId="54" xfId="153" applyFont="1" applyBorder="1" applyAlignment="1">
      <alignment vertical="top"/>
    </xf>
    <xf numFmtId="0" fontId="2" fillId="0" borderId="61" xfId="153" applyFont="1" applyBorder="1"/>
    <xf numFmtId="0" fontId="3" fillId="0" borderId="62" xfId="153" applyFont="1" applyBorder="1" applyAlignment="1">
      <alignment horizontal="center"/>
    </xf>
    <xf numFmtId="0" fontId="3" fillId="0" borderId="31" xfId="153" applyFont="1" applyBorder="1" applyAlignment="1">
      <alignment horizontal="center"/>
    </xf>
    <xf numFmtId="167" fontId="3" fillId="0" borderId="54" xfId="153" applyNumberFormat="1" applyFont="1" applyBorder="1"/>
    <xf numFmtId="167" fontId="3" fillId="0" borderId="61" xfId="153" applyNumberFormat="1" applyFont="1" applyBorder="1"/>
    <xf numFmtId="167" fontId="2" fillId="0" borderId="61" xfId="153" applyNumberFormat="1" applyFont="1" applyFill="1" applyBorder="1"/>
    <xf numFmtId="10" fontId="2" fillId="0" borderId="63" xfId="155" applyNumberFormat="1" applyFont="1" applyFill="1" applyBorder="1"/>
    <xf numFmtId="10" fontId="4" fillId="0" borderId="8" xfId="155" applyNumberFormat="1" applyFont="1" applyFill="1" applyBorder="1" applyAlignment="1">
      <alignment horizontal="right" vertical="top"/>
    </xf>
    <xf numFmtId="10" fontId="4" fillId="37" borderId="8" xfId="155" applyNumberFormat="1" applyFont="1" applyFill="1" applyBorder="1" applyAlignment="1">
      <alignment horizontal="right" vertical="top"/>
    </xf>
    <xf numFmtId="167" fontId="2" fillId="3" borderId="58" xfId="153" applyNumberFormat="1" applyFont="1" applyFill="1" applyBorder="1" applyAlignment="1">
      <alignment horizontal="right"/>
    </xf>
    <xf numFmtId="167" fontId="2" fillId="3" borderId="60" xfId="153" applyNumberFormat="1" applyFont="1" applyFill="1" applyBorder="1" applyAlignment="1">
      <alignment horizontal="center"/>
    </xf>
    <xf numFmtId="167" fontId="3" fillId="0" borderId="58" xfId="153" applyNumberFormat="1" applyFont="1" applyBorder="1"/>
    <xf numFmtId="167" fontId="2" fillId="3" borderId="9" xfId="153" applyNumberFormat="1" applyFont="1" applyFill="1" applyBorder="1"/>
    <xf numFmtId="10" fontId="2" fillId="3" borderId="10" xfId="155" applyNumberFormat="1" applyFont="1" applyFill="1" applyBorder="1"/>
    <xf numFmtId="167" fontId="3" fillId="37" borderId="47" xfId="153" applyNumberFormat="1" applyFont="1" applyFill="1" applyBorder="1" applyAlignment="1">
      <alignment vertical="center" wrapText="1"/>
    </xf>
    <xf numFmtId="167" fontId="3" fillId="0" borderId="47" xfId="153" applyNumberFormat="1" applyFont="1" applyBorder="1" applyAlignment="1">
      <alignment vertical="center" wrapText="1"/>
    </xf>
    <xf numFmtId="167" fontId="3" fillId="37" borderId="21" xfId="153" applyNumberFormat="1" applyFont="1" applyFill="1" applyBorder="1" applyAlignment="1">
      <alignment vertical="center" wrapText="1"/>
    </xf>
    <xf numFmtId="167" fontId="3" fillId="0" borderId="21" xfId="153" applyNumberFormat="1" applyFont="1" applyBorder="1" applyAlignment="1">
      <alignment vertical="center" wrapText="1"/>
    </xf>
    <xf numFmtId="4" fontId="4" fillId="0" borderId="21" xfId="153" applyNumberFormat="1" applyFont="1" applyFill="1" applyBorder="1" applyAlignment="1">
      <alignment horizontal="right" vertical="top"/>
    </xf>
    <xf numFmtId="167" fontId="3" fillId="0" borderId="21" xfId="153" applyNumberFormat="1" applyFont="1" applyFill="1" applyBorder="1"/>
    <xf numFmtId="167" fontId="2" fillId="3" borderId="21" xfId="153" applyNumberFormat="1" applyFont="1" applyFill="1" applyBorder="1"/>
    <xf numFmtId="167" fontId="3" fillId="0" borderId="21" xfId="153" applyNumberFormat="1" applyFont="1" applyBorder="1"/>
    <xf numFmtId="167" fontId="3" fillId="0" borderId="64" xfId="153" applyNumberFormat="1" applyFont="1" applyBorder="1"/>
    <xf numFmtId="167" fontId="3" fillId="37" borderId="29" xfId="153" applyNumberFormat="1" applyFont="1" applyFill="1" applyBorder="1" applyAlignment="1">
      <alignment vertical="center" wrapText="1"/>
    </xf>
    <xf numFmtId="10" fontId="3" fillId="37" borderId="18" xfId="156" applyNumberFormat="1" applyFont="1" applyFill="1" applyBorder="1" applyAlignment="1">
      <alignment vertical="center" wrapText="1"/>
    </xf>
    <xf numFmtId="167" fontId="3" fillId="37" borderId="65" xfId="153" applyNumberFormat="1" applyFont="1" applyFill="1" applyBorder="1" applyAlignment="1">
      <alignment vertical="center" wrapText="1"/>
    </xf>
    <xf numFmtId="10" fontId="3" fillId="37" borderId="19" xfId="156" applyNumberFormat="1" applyFont="1" applyFill="1" applyBorder="1" applyAlignment="1">
      <alignment vertical="center" wrapText="1"/>
    </xf>
    <xf numFmtId="166" fontId="3" fillId="0" borderId="7" xfId="0" applyNumberFormat="1" applyFont="1" applyFill="1" applyBorder="1" applyAlignment="1">
      <alignment horizontal="right" vertical="top"/>
    </xf>
    <xf numFmtId="0" fontId="3" fillId="0" borderId="7" xfId="75" applyFont="1" applyFill="1" applyBorder="1" applyAlignment="1">
      <alignment horizontal="left" vertical="top" wrapText="1"/>
    </xf>
    <xf numFmtId="0" fontId="3" fillId="0" borderId="53" xfId="0" applyFont="1" applyFill="1" applyBorder="1" applyAlignment="1">
      <alignment horizontal="center" vertical="top"/>
    </xf>
    <xf numFmtId="0" fontId="2" fillId="0" borderId="48" xfId="0" applyFont="1" applyBorder="1"/>
    <xf numFmtId="0" fontId="3" fillId="38" borderId="0" xfId="0" applyFont="1" applyFill="1"/>
    <xf numFmtId="0" fontId="38" fillId="39" borderId="66" xfId="0" applyFont="1" applyFill="1" applyBorder="1" applyAlignment="1">
      <alignment horizontal="left" vertical="center" wrapText="1"/>
    </xf>
    <xf numFmtId="0" fontId="38" fillId="40" borderId="66" xfId="0" applyFont="1" applyFill="1" applyBorder="1" applyAlignment="1">
      <alignment horizontal="left" vertical="center" wrapText="1"/>
    </xf>
    <xf numFmtId="0" fontId="38" fillId="39" borderId="66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8" fillId="40" borderId="66" xfId="0" applyFont="1" applyFill="1" applyBorder="1" applyAlignment="1">
      <alignment horizontal="right" vertical="center" wrapText="1"/>
    </xf>
    <xf numFmtId="166" fontId="3" fillId="2" borderId="67" xfId="0" applyNumberFormat="1" applyFont="1" applyFill="1" applyBorder="1" applyAlignment="1">
      <alignment horizontal="right" vertical="top"/>
    </xf>
    <xf numFmtId="166" fontId="3" fillId="2" borderId="57" xfId="0" applyNumberFormat="1" applyFont="1" applyFill="1" applyBorder="1" applyAlignment="1">
      <alignment horizontal="right" vertical="top"/>
    </xf>
    <xf numFmtId="2" fontId="3" fillId="2" borderId="57" xfId="0" applyNumberFormat="1" applyFont="1" applyFill="1" applyBorder="1" applyAlignment="1">
      <alignment horizontal="right" vertical="top"/>
    </xf>
    <xf numFmtId="167" fontId="3" fillId="2" borderId="57" xfId="0" applyNumberFormat="1" applyFont="1" applyFill="1" applyBorder="1" applyAlignment="1">
      <alignment horizontal="right" vertical="top"/>
    </xf>
    <xf numFmtId="167" fontId="2" fillId="0" borderId="57" xfId="0" applyNumberFormat="1" applyFont="1" applyFill="1" applyBorder="1" applyAlignment="1">
      <alignment horizontal="right" vertical="top"/>
    </xf>
    <xf numFmtId="166" fontId="3" fillId="2" borderId="68" xfId="0" applyNumberFormat="1" applyFont="1" applyFill="1" applyBorder="1" applyAlignment="1">
      <alignment horizontal="right" vertical="top"/>
    </xf>
    <xf numFmtId="0" fontId="38" fillId="39" borderId="69" xfId="0" applyFont="1" applyFill="1" applyBorder="1" applyAlignment="1">
      <alignment horizontal="left" vertical="center" wrapText="1"/>
    </xf>
    <xf numFmtId="0" fontId="38" fillId="39" borderId="69" xfId="0" applyFont="1" applyFill="1" applyBorder="1" applyAlignment="1">
      <alignment horizontal="right" vertical="center" wrapText="1"/>
    </xf>
    <xf numFmtId="0" fontId="2" fillId="36" borderId="0" xfId="0" applyFont="1" applyFill="1" applyBorder="1" applyAlignment="1">
      <alignment horizontal="center" vertical="top"/>
    </xf>
    <xf numFmtId="0" fontId="3" fillId="0" borderId="48" xfId="75" applyFont="1" applyFill="1" applyBorder="1" applyAlignment="1">
      <alignment horizontal="left" vertical="top" wrapText="1"/>
    </xf>
    <xf numFmtId="0" fontId="39" fillId="39" borderId="66" xfId="0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0" borderId="66" xfId="0" applyFont="1" applyFill="1" applyBorder="1" applyAlignment="1">
      <alignment horizontal="left" vertical="center" wrapText="1"/>
    </xf>
    <xf numFmtId="0" fontId="38" fillId="0" borderId="66" xfId="0" applyFont="1" applyFill="1" applyBorder="1" applyAlignment="1">
      <alignment horizontal="right" vertical="center" wrapText="1"/>
    </xf>
    <xf numFmtId="4" fontId="4" fillId="37" borderId="7" xfId="153" applyNumberFormat="1" applyFont="1" applyFill="1" applyBorder="1" applyAlignment="1">
      <alignment horizontal="left" vertical="top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42" fillId="37" borderId="7" xfId="153" applyFont="1" applyFill="1" applyBorder="1" applyAlignment="1">
      <alignment horizontal="center" vertical="top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38" fillId="39" borderId="66" xfId="157" applyFont="1" applyFill="1" applyBorder="1" applyAlignment="1">
      <alignment horizontal="left" vertical="center" wrapText="1"/>
    </xf>
    <xf numFmtId="0" fontId="38" fillId="39" borderId="66" xfId="157" applyFont="1" applyFill="1" applyBorder="1" applyAlignment="1">
      <alignment horizontal="right" vertical="center" wrapText="1"/>
    </xf>
    <xf numFmtId="0" fontId="2" fillId="0" borderId="21" xfId="153" applyFont="1" applyBorder="1" applyAlignment="1">
      <alignment horizontal="center" vertical="top"/>
    </xf>
    <xf numFmtId="0" fontId="42" fillId="0" borderId="7" xfId="153" applyFont="1" applyFill="1" applyBorder="1" applyAlignment="1">
      <alignment horizontal="center" vertical="top" wrapText="1"/>
    </xf>
    <xf numFmtId="167" fontId="3" fillId="0" borderId="30" xfId="153" applyNumberFormat="1" applyFont="1" applyFill="1" applyBorder="1" applyAlignment="1">
      <alignment vertical="center" wrapText="1"/>
    </xf>
    <xf numFmtId="167" fontId="3" fillId="0" borderId="7" xfId="153" applyNumberFormat="1" applyFont="1" applyFill="1" applyBorder="1" applyAlignment="1">
      <alignment vertical="center" wrapText="1"/>
    </xf>
    <xf numFmtId="167" fontId="3" fillId="0" borderId="21" xfId="153" applyNumberFormat="1" applyFont="1" applyFill="1" applyBorder="1" applyAlignment="1">
      <alignment vertical="center" wrapText="1"/>
    </xf>
    <xf numFmtId="0" fontId="3" fillId="0" borderId="0" xfId="153" applyFont="1" applyFill="1" applyBorder="1"/>
    <xf numFmtId="0" fontId="3" fillId="0" borderId="67" xfId="0" applyFont="1" applyBorder="1" applyAlignment="1">
      <alignment horizontal="center" vertical="top"/>
    </xf>
    <xf numFmtId="0" fontId="3" fillId="0" borderId="57" xfId="0" applyFont="1" applyBorder="1"/>
    <xf numFmtId="0" fontId="3" fillId="0" borderId="57" xfId="0" applyFont="1" applyBorder="1" applyAlignment="1">
      <alignment horizontal="center"/>
    </xf>
    <xf numFmtId="166" fontId="3" fillId="0" borderId="43" xfId="0" applyNumberFormat="1" applyFont="1" applyBorder="1"/>
    <xf numFmtId="167" fontId="3" fillId="0" borderId="43" xfId="0" applyNumberFormat="1" applyFont="1" applyBorder="1"/>
    <xf numFmtId="2" fontId="3" fillId="0" borderId="43" xfId="0" applyNumberFormat="1" applyFont="1" applyBorder="1"/>
    <xf numFmtId="167" fontId="3" fillId="0" borderId="0" xfId="0" applyNumberFormat="1" applyFont="1" applyBorder="1" applyAlignment="1">
      <alignment horizontal="right"/>
    </xf>
    <xf numFmtId="167" fontId="3" fillId="0" borderId="68" xfId="0" applyNumberFormat="1" applyFont="1" applyBorder="1"/>
    <xf numFmtId="0" fontId="43" fillId="36" borderId="0" xfId="0" applyFont="1" applyFill="1" applyBorder="1" applyAlignment="1">
      <alignment horizontal="center" vertical="top"/>
    </xf>
    <xf numFmtId="0" fontId="30" fillId="0" borderId="0" xfId="0" applyFont="1"/>
    <xf numFmtId="0" fontId="44" fillId="39" borderId="66" xfId="0" applyFont="1" applyFill="1" applyBorder="1" applyAlignment="1">
      <alignment horizontal="left" vertical="center" wrapText="1"/>
    </xf>
    <xf numFmtId="0" fontId="30" fillId="0" borderId="7" xfId="75" applyFont="1" applyFill="1" applyBorder="1" applyAlignment="1">
      <alignment horizontal="left" vertical="top" wrapText="1"/>
    </xf>
    <xf numFmtId="0" fontId="30" fillId="0" borderId="30" xfId="0" applyFont="1" applyFill="1" applyBorder="1" applyAlignment="1">
      <alignment horizontal="center" vertical="top"/>
    </xf>
    <xf numFmtId="0" fontId="30" fillId="0" borderId="7" xfId="0" applyFont="1" applyBorder="1"/>
    <xf numFmtId="0" fontId="30" fillId="0" borderId="7" xfId="0" applyFont="1" applyBorder="1" applyAlignment="1">
      <alignment horizontal="center" vertical="top"/>
    </xf>
    <xf numFmtId="166" fontId="30" fillId="0" borderId="7" xfId="0" applyNumberFormat="1" applyFont="1" applyBorder="1" applyAlignment="1">
      <alignment horizontal="right" vertical="top"/>
    </xf>
    <xf numFmtId="4" fontId="30" fillId="0" borderId="7" xfId="0" applyNumberFormat="1" applyFont="1" applyFill="1" applyBorder="1" applyAlignment="1">
      <alignment horizontal="right" vertical="top"/>
    </xf>
    <xf numFmtId="2" fontId="30" fillId="0" borderId="7" xfId="0" applyNumberFormat="1" applyFont="1" applyFill="1" applyBorder="1" applyAlignment="1">
      <alignment horizontal="right" vertical="top"/>
    </xf>
    <xf numFmtId="167" fontId="43" fillId="3" borderId="7" xfId="0" applyNumberFormat="1" applyFont="1" applyFill="1" applyBorder="1" applyAlignment="1">
      <alignment horizontal="right" vertical="top"/>
    </xf>
    <xf numFmtId="167" fontId="30" fillId="0" borderId="8" xfId="0" applyNumberFormat="1" applyFont="1" applyBorder="1" applyAlignment="1">
      <alignment horizontal="right" vertical="top"/>
    </xf>
    <xf numFmtId="166" fontId="30" fillId="2" borderId="30" xfId="0" applyNumberFormat="1" applyFont="1" applyFill="1" applyBorder="1" applyAlignment="1">
      <alignment horizontal="right" vertical="top"/>
    </xf>
    <xf numFmtId="166" fontId="30" fillId="2" borderId="7" xfId="0" applyNumberFormat="1" applyFont="1" applyFill="1" applyBorder="1" applyAlignment="1">
      <alignment horizontal="right" vertical="top"/>
    </xf>
    <xf numFmtId="2" fontId="30" fillId="2" borderId="7" xfId="0" applyNumberFormat="1" applyFont="1" applyFill="1" applyBorder="1" applyAlignment="1">
      <alignment horizontal="right" vertical="top"/>
    </xf>
    <xf numFmtId="167" fontId="30" fillId="2" borderId="7" xfId="0" applyNumberFormat="1" applyFont="1" applyFill="1" applyBorder="1" applyAlignment="1">
      <alignment horizontal="right" vertical="top"/>
    </xf>
    <xf numFmtId="167" fontId="43" fillId="0" borderId="7" xfId="0" applyNumberFormat="1" applyFont="1" applyFill="1" applyBorder="1" applyAlignment="1">
      <alignment horizontal="right" vertical="top"/>
    </xf>
    <xf numFmtId="166" fontId="30" fillId="2" borderId="8" xfId="0" applyNumberFormat="1" applyFont="1" applyFill="1" applyBorder="1" applyAlignment="1">
      <alignment horizontal="right" vertical="top"/>
    </xf>
    <xf numFmtId="167" fontId="30" fillId="0" borderId="43" xfId="0" applyNumberFormat="1" applyFont="1" applyBorder="1"/>
    <xf numFmtId="2" fontId="30" fillId="0" borderId="43" xfId="0" applyNumberFormat="1" applyFont="1" applyBorder="1"/>
    <xf numFmtId="167" fontId="30" fillId="0" borderId="0" xfId="0" applyNumberFormat="1" applyFont="1" applyBorder="1" applyAlignment="1">
      <alignment horizontal="right"/>
    </xf>
    <xf numFmtId="167" fontId="30" fillId="0" borderId="68" xfId="0" applyNumberFormat="1" applyFont="1" applyBorder="1"/>
    <xf numFmtId="0" fontId="30" fillId="0" borderId="7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horizontal="center" vertical="top"/>
    </xf>
    <xf numFmtId="4" fontId="30" fillId="0" borderId="20" xfId="0" applyNumberFormat="1" applyFont="1" applyFill="1" applyBorder="1" applyAlignment="1">
      <alignment horizontal="right" vertical="top"/>
    </xf>
    <xf numFmtId="4" fontId="30" fillId="0" borderId="20" xfId="0" applyNumberFormat="1" applyFont="1" applyFill="1" applyBorder="1" applyAlignment="1">
      <alignment horizontal="left" vertical="top"/>
    </xf>
    <xf numFmtId="4" fontId="30" fillId="0" borderId="45" xfId="0" applyNumberFormat="1" applyFont="1" applyFill="1" applyBorder="1" applyAlignment="1">
      <alignment horizontal="left" vertical="top"/>
    </xf>
    <xf numFmtId="167" fontId="30" fillId="0" borderId="8" xfId="0" applyNumberFormat="1" applyFont="1" applyFill="1" applyBorder="1" applyAlignment="1">
      <alignment horizontal="right" vertical="top"/>
    </xf>
    <xf numFmtId="0" fontId="30" fillId="0" borderId="30" xfId="0" applyFont="1" applyBorder="1" applyAlignment="1">
      <alignment vertical="top"/>
    </xf>
    <xf numFmtId="0" fontId="43" fillId="0" borderId="7" xfId="0" applyFont="1" applyBorder="1"/>
    <xf numFmtId="0" fontId="30" fillId="0" borderId="7" xfId="0" applyFont="1" applyBorder="1" applyAlignment="1">
      <alignment horizontal="center"/>
    </xf>
    <xf numFmtId="166" fontId="30" fillId="0" borderId="7" xfId="0" applyNumberFormat="1" applyFont="1" applyBorder="1"/>
    <xf numFmtId="167" fontId="30" fillId="0" borderId="7" xfId="0" applyNumberFormat="1" applyFont="1" applyBorder="1"/>
    <xf numFmtId="2" fontId="30" fillId="0" borderId="7" xfId="0" applyNumberFormat="1" applyFont="1" applyBorder="1"/>
    <xf numFmtId="167" fontId="43" fillId="0" borderId="7" xfId="0" applyNumberFormat="1" applyFont="1" applyBorder="1"/>
    <xf numFmtId="167" fontId="30" fillId="0" borderId="8" xfId="0" applyNumberFormat="1" applyFont="1" applyBorder="1"/>
    <xf numFmtId="0" fontId="30" fillId="0" borderId="53" xfId="0" applyFont="1" applyFill="1" applyBorder="1" applyAlignment="1">
      <alignment horizontal="center" vertical="top"/>
    </xf>
    <xf numFmtId="0" fontId="43" fillId="0" borderId="48" xfId="0" applyFont="1" applyBorder="1"/>
    <xf numFmtId="0" fontId="30" fillId="0" borderId="48" xfId="0" applyFont="1" applyFill="1" applyBorder="1" applyAlignment="1">
      <alignment horizontal="center" vertical="top"/>
    </xf>
    <xf numFmtId="4" fontId="30" fillId="0" borderId="45" xfId="0" applyNumberFormat="1" applyFont="1" applyFill="1" applyBorder="1" applyAlignment="1">
      <alignment horizontal="right" vertical="top"/>
    </xf>
    <xf numFmtId="167" fontId="30" fillId="0" borderId="49" xfId="0" applyNumberFormat="1" applyFont="1" applyFill="1" applyBorder="1" applyAlignment="1">
      <alignment horizontal="right" vertical="top"/>
    </xf>
    <xf numFmtId="166" fontId="43" fillId="3" borderId="30" xfId="0" applyNumberFormat="1" applyFont="1" applyFill="1" applyBorder="1"/>
    <xf numFmtId="0" fontId="43" fillId="3" borderId="7" xfId="0" applyFont="1" applyFill="1" applyBorder="1"/>
    <xf numFmtId="0" fontId="43" fillId="3" borderId="7" xfId="0" applyFont="1" applyFill="1" applyBorder="1" applyAlignment="1">
      <alignment horizontal="center"/>
    </xf>
    <xf numFmtId="166" fontId="43" fillId="3" borderId="7" xfId="0" applyNumberFormat="1" applyFont="1" applyFill="1" applyBorder="1"/>
    <xf numFmtId="167" fontId="43" fillId="3" borderId="7" xfId="0" applyNumberFormat="1" applyFont="1" applyFill="1" applyBorder="1"/>
    <xf numFmtId="2" fontId="43" fillId="3" borderId="7" xfId="0" applyNumberFormat="1" applyFont="1" applyFill="1" applyBorder="1"/>
    <xf numFmtId="167" fontId="30" fillId="35" borderId="8" xfId="0" applyNumberFormat="1" applyFont="1" applyFill="1" applyBorder="1"/>
    <xf numFmtId="0" fontId="30" fillId="0" borderId="48" xfId="0" applyFont="1" applyFill="1" applyBorder="1" applyAlignment="1">
      <alignment horizontal="left" vertical="top" wrapText="1"/>
    </xf>
    <xf numFmtId="0" fontId="30" fillId="0" borderId="29" xfId="0" applyFont="1" applyBorder="1" applyAlignment="1">
      <alignment vertical="top"/>
    </xf>
    <xf numFmtId="0" fontId="43" fillId="0" borderId="18" xfId="0" applyFont="1" applyBorder="1"/>
    <xf numFmtId="0" fontId="30" fillId="0" borderId="18" xfId="0" applyFont="1" applyBorder="1" applyAlignment="1">
      <alignment horizontal="center"/>
    </xf>
    <xf numFmtId="166" fontId="30" fillId="0" borderId="18" xfId="0" applyNumberFormat="1" applyFont="1" applyBorder="1"/>
    <xf numFmtId="167" fontId="30" fillId="0" borderId="18" xfId="0" applyNumberFormat="1" applyFont="1" applyBorder="1"/>
    <xf numFmtId="2" fontId="30" fillId="0" borderId="18" xfId="0" applyNumberFormat="1" applyFont="1" applyBorder="1"/>
    <xf numFmtId="167" fontId="43" fillId="0" borderId="18" xfId="0" applyNumberFormat="1" applyFont="1" applyBorder="1"/>
    <xf numFmtId="167" fontId="30" fillId="0" borderId="18" xfId="0" applyNumberFormat="1" applyFont="1" applyBorder="1" applyAlignment="1">
      <alignment horizontal="right"/>
    </xf>
    <xf numFmtId="167" fontId="30" fillId="0" borderId="19" xfId="0" applyNumberFormat="1" applyFont="1" applyBorder="1"/>
    <xf numFmtId="167" fontId="30" fillId="0" borderId="7" xfId="0" applyNumberFormat="1" applyFont="1" applyBorder="1" applyAlignment="1">
      <alignment horizontal="right"/>
    </xf>
    <xf numFmtId="0" fontId="30" fillId="0" borderId="7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2" fontId="30" fillId="0" borderId="7" xfId="0" applyNumberFormat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167" fontId="30" fillId="0" borderId="7" xfId="0" applyNumberFormat="1" applyFont="1" applyBorder="1" applyAlignment="1">
      <alignment horizontal="left" vertical="center"/>
    </xf>
    <xf numFmtId="0" fontId="33" fillId="0" borderId="7" xfId="0" applyFont="1" applyFill="1" applyBorder="1" applyAlignment="1">
      <alignment horizontal="right" vertical="center" wrapText="1"/>
    </xf>
    <xf numFmtId="0" fontId="33" fillId="0" borderId="7" xfId="0" applyFont="1" applyFill="1" applyBorder="1" applyAlignment="1">
      <alignment horizontal="right" vertical="top" wrapText="1"/>
    </xf>
    <xf numFmtId="4" fontId="30" fillId="0" borderId="7" xfId="0" applyNumberFormat="1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right" vertical="center" wrapText="1"/>
    </xf>
    <xf numFmtId="0" fontId="43" fillId="0" borderId="7" xfId="0" applyFont="1" applyBorder="1" applyAlignment="1">
      <alignment horizontal="right" vertical="center"/>
    </xf>
    <xf numFmtId="0" fontId="43" fillId="0" borderId="7" xfId="0" applyFont="1" applyBorder="1" applyAlignment="1">
      <alignment horizontal="center" vertical="center"/>
    </xf>
    <xf numFmtId="2" fontId="43" fillId="0" borderId="7" xfId="0" applyNumberFormat="1" applyFont="1" applyBorder="1" applyAlignment="1">
      <alignment horizontal="center" vertical="center"/>
    </xf>
    <xf numFmtId="4" fontId="30" fillId="0" borderId="7" xfId="0" applyNumberFormat="1" applyFont="1" applyBorder="1" applyAlignment="1">
      <alignment horizontal="center" vertical="center"/>
    </xf>
    <xf numFmtId="2" fontId="30" fillId="0" borderId="7" xfId="0" applyNumberFormat="1" applyFont="1" applyBorder="1" applyAlignment="1">
      <alignment horizontal="center" vertical="center"/>
    </xf>
    <xf numFmtId="167" fontId="43" fillId="0" borderId="7" xfId="0" applyNumberFormat="1" applyFont="1" applyBorder="1" applyAlignment="1">
      <alignment vertical="center"/>
    </xf>
    <xf numFmtId="167" fontId="30" fillId="0" borderId="7" xfId="0" applyNumberFormat="1" applyFont="1" applyBorder="1" applyAlignment="1">
      <alignment horizontal="right" vertical="center"/>
    </xf>
    <xf numFmtId="0" fontId="30" fillId="0" borderId="51" xfId="0" applyFont="1" applyBorder="1" applyAlignment="1">
      <alignment horizontal="center" vertical="top"/>
    </xf>
    <xf numFmtId="0" fontId="30" fillId="0" borderId="9" xfId="0" applyFont="1" applyBorder="1"/>
    <xf numFmtId="0" fontId="30" fillId="0" borderId="9" xfId="0" applyFont="1" applyBorder="1" applyAlignment="1">
      <alignment horizontal="center"/>
    </xf>
    <xf numFmtId="166" fontId="30" fillId="0" borderId="9" xfId="0" applyNumberFormat="1" applyFont="1" applyBorder="1"/>
    <xf numFmtId="167" fontId="30" fillId="0" borderId="9" xfId="0" applyNumberFormat="1" applyFont="1" applyBorder="1"/>
    <xf numFmtId="2" fontId="30" fillId="0" borderId="9" xfId="0" applyNumberFormat="1" applyFont="1" applyBorder="1"/>
    <xf numFmtId="167" fontId="30" fillId="0" borderId="9" xfId="0" applyNumberFormat="1" applyFont="1" applyBorder="1" applyAlignment="1">
      <alignment horizontal="right"/>
    </xf>
    <xf numFmtId="167" fontId="30" fillId="0" borderId="10" xfId="0" applyNumberFormat="1" applyFont="1" applyBorder="1"/>
    <xf numFmtId="0" fontId="30" fillId="0" borderId="67" xfId="0" applyFont="1" applyBorder="1" applyAlignment="1">
      <alignment horizontal="center" vertical="top"/>
    </xf>
    <xf numFmtId="0" fontId="30" fillId="0" borderId="57" xfId="0" applyFont="1" applyBorder="1"/>
    <xf numFmtId="0" fontId="30" fillId="0" borderId="57" xfId="0" applyFont="1" applyBorder="1" applyAlignment="1">
      <alignment horizontal="center"/>
    </xf>
    <xf numFmtId="166" fontId="30" fillId="0" borderId="43" xfId="0" applyNumberFormat="1" applyFont="1" applyBorder="1"/>
    <xf numFmtId="0" fontId="30" fillId="0" borderId="28" xfId="0" applyFont="1" applyBorder="1" applyAlignment="1">
      <alignment horizontal="center" vertical="top"/>
    </xf>
    <xf numFmtId="0" fontId="30" fillId="0" borderId="0" xfId="0" applyFont="1" applyAlignment="1">
      <alignment horizontal="center"/>
    </xf>
    <xf numFmtId="166" fontId="30" fillId="0" borderId="0" xfId="0" applyNumberFormat="1" applyFont="1"/>
    <xf numFmtId="167" fontId="30" fillId="0" borderId="0" xfId="0" applyNumberFormat="1" applyFont="1"/>
    <xf numFmtId="2" fontId="30" fillId="0" borderId="0" xfId="0" applyNumberFormat="1" applyFont="1"/>
    <xf numFmtId="167" fontId="30" fillId="0" borderId="0" xfId="0" applyNumberFormat="1" applyFont="1" applyAlignment="1">
      <alignment horizontal="right"/>
    </xf>
    <xf numFmtId="0" fontId="30" fillId="35" borderId="29" xfId="0" applyFont="1" applyFill="1" applyBorder="1" applyAlignment="1">
      <alignment vertical="top"/>
    </xf>
    <xf numFmtId="0" fontId="44" fillId="41" borderId="0" xfId="0" applyFont="1" applyFill="1" applyAlignment="1">
      <alignment horizontal="left" vertical="center" wrapText="1"/>
    </xf>
    <xf numFmtId="0" fontId="30" fillId="35" borderId="18" xfId="0" applyFont="1" applyFill="1" applyBorder="1" applyAlignment="1">
      <alignment horizontal="center"/>
    </xf>
    <xf numFmtId="166" fontId="30" fillId="35" borderId="18" xfId="0" applyNumberFormat="1" applyFont="1" applyFill="1" applyBorder="1"/>
    <xf numFmtId="167" fontId="30" fillId="35" borderId="18" xfId="0" applyNumberFormat="1" applyFont="1" applyFill="1" applyBorder="1"/>
    <xf numFmtId="2" fontId="30" fillId="35" borderId="18" xfId="0" applyNumberFormat="1" applyFont="1" applyFill="1" applyBorder="1"/>
    <xf numFmtId="167" fontId="43" fillId="35" borderId="18" xfId="0" applyNumberFormat="1" applyFont="1" applyFill="1" applyBorder="1"/>
    <xf numFmtId="167" fontId="30" fillId="35" borderId="18" xfId="0" applyNumberFormat="1" applyFont="1" applyFill="1" applyBorder="1" applyAlignment="1">
      <alignment horizontal="right"/>
    </xf>
    <xf numFmtId="167" fontId="30" fillId="35" borderId="19" xfId="0" applyNumberFormat="1" applyFont="1" applyFill="1" applyBorder="1"/>
    <xf numFmtId="166" fontId="43" fillId="3" borderId="51" xfId="0" applyNumberFormat="1" applyFont="1" applyFill="1" applyBorder="1"/>
    <xf numFmtId="0" fontId="43" fillId="3" borderId="9" xfId="0" applyFont="1" applyFill="1" applyBorder="1"/>
    <xf numFmtId="0" fontId="43" fillId="3" borderId="9" xfId="0" applyFont="1" applyFill="1" applyBorder="1" applyAlignment="1">
      <alignment horizontal="center"/>
    </xf>
    <xf numFmtId="166" fontId="43" fillId="3" borderId="9" xfId="0" applyNumberFormat="1" applyFont="1" applyFill="1" applyBorder="1"/>
    <xf numFmtId="167" fontId="43" fillId="3" borderId="9" xfId="0" applyNumberFormat="1" applyFont="1" applyFill="1" applyBorder="1"/>
    <xf numFmtId="2" fontId="43" fillId="3" borderId="9" xfId="0" applyNumberFormat="1" applyFont="1" applyFill="1" applyBorder="1"/>
    <xf numFmtId="167" fontId="30" fillId="35" borderId="10" xfId="0" applyNumberFormat="1" applyFont="1" applyFill="1" applyBorder="1"/>
    <xf numFmtId="166" fontId="1" fillId="0" borderId="0" xfId="0" applyNumberFormat="1" applyFont="1" applyAlignment="1">
      <alignment horizontal="center" vertical="top"/>
    </xf>
    <xf numFmtId="0" fontId="29" fillId="36" borderId="25" xfId="0" applyFont="1" applyFill="1" applyBorder="1" applyAlignment="1">
      <alignment horizontal="center" vertical="center" wrapText="1"/>
    </xf>
    <xf numFmtId="0" fontId="29" fillId="36" borderId="26" xfId="0" applyFont="1" applyFill="1" applyBorder="1" applyAlignment="1">
      <alignment horizontal="center" vertical="center"/>
    </xf>
    <xf numFmtId="0" fontId="29" fillId="36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4" fontId="3" fillId="0" borderId="43" xfId="0" applyNumberFormat="1" applyFont="1" applyFill="1" applyBorder="1" applyAlignment="1">
      <alignment horizontal="center" vertical="center"/>
    </xf>
    <xf numFmtId="4" fontId="3" fillId="0" borderId="42" xfId="0" applyNumberFormat="1" applyFont="1" applyFill="1" applyBorder="1" applyAlignment="1">
      <alignment horizontal="center" vertical="center"/>
    </xf>
    <xf numFmtId="4" fontId="3" fillId="0" borderId="44" xfId="0" applyNumberFormat="1" applyFont="1" applyFill="1" applyBorder="1" applyAlignment="1">
      <alignment horizontal="center" vertical="center"/>
    </xf>
    <xf numFmtId="4" fontId="3" fillId="0" borderId="45" xfId="0" applyNumberFormat="1" applyFont="1" applyFill="1" applyBorder="1" applyAlignment="1">
      <alignment horizontal="center" vertical="center"/>
    </xf>
    <xf numFmtId="4" fontId="3" fillId="0" borderId="46" xfId="0" applyNumberFormat="1" applyFont="1" applyFill="1" applyBorder="1" applyAlignment="1">
      <alignment horizontal="center" vertical="center"/>
    </xf>
    <xf numFmtId="4" fontId="3" fillId="0" borderId="47" xfId="0" applyNumberFormat="1" applyFont="1" applyFill="1" applyBorder="1" applyAlignment="1">
      <alignment horizontal="center" vertical="center"/>
    </xf>
    <xf numFmtId="166" fontId="1" fillId="0" borderId="52" xfId="0" applyNumberFormat="1" applyFont="1" applyBorder="1" applyAlignment="1">
      <alignment horizontal="center" vertical="top"/>
    </xf>
    <xf numFmtId="4" fontId="30" fillId="0" borderId="43" xfId="0" applyNumberFormat="1" applyFont="1" applyFill="1" applyBorder="1" applyAlignment="1">
      <alignment horizontal="center" vertical="center"/>
    </xf>
    <xf numFmtId="4" fontId="30" fillId="0" borderId="42" xfId="0" applyNumberFormat="1" applyFont="1" applyFill="1" applyBorder="1" applyAlignment="1">
      <alignment horizontal="center" vertical="center"/>
    </xf>
    <xf numFmtId="4" fontId="30" fillId="0" borderId="44" xfId="0" applyNumberFormat="1" applyFont="1" applyFill="1" applyBorder="1" applyAlignment="1">
      <alignment horizontal="center" vertical="center"/>
    </xf>
    <xf numFmtId="4" fontId="30" fillId="0" borderId="45" xfId="0" applyNumberFormat="1" applyFont="1" applyFill="1" applyBorder="1" applyAlignment="1">
      <alignment horizontal="center" vertical="center"/>
    </xf>
    <xf numFmtId="4" fontId="30" fillId="0" borderId="46" xfId="0" applyNumberFormat="1" applyFont="1" applyFill="1" applyBorder="1" applyAlignment="1">
      <alignment horizontal="center" vertical="center"/>
    </xf>
    <xf numFmtId="4" fontId="30" fillId="0" borderId="47" xfId="0" applyNumberFormat="1" applyFont="1" applyFill="1" applyBorder="1" applyAlignment="1">
      <alignment horizontal="center" vertical="center"/>
    </xf>
  </cellXfs>
  <cellStyles count="16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 2" xfId="31"/>
    <cellStyle name="Moeda 2 2" xfId="32"/>
    <cellStyle name="Moeda 2 3" xfId="33"/>
    <cellStyle name="Moeda 2 4" xfId="34"/>
    <cellStyle name="Moeda 3" xfId="35"/>
    <cellStyle name="Moeda 3 10" xfId="36"/>
    <cellStyle name="Moeda 3 11" xfId="37"/>
    <cellStyle name="Moeda 3 12" xfId="38"/>
    <cellStyle name="Moeda 3 13" xfId="39"/>
    <cellStyle name="Moeda 3 14" xfId="40"/>
    <cellStyle name="Moeda 3 15" xfId="41"/>
    <cellStyle name="Moeda 3 16" xfId="42"/>
    <cellStyle name="Moeda 3 17" xfId="43"/>
    <cellStyle name="Moeda 3 18" xfId="44"/>
    <cellStyle name="Moeda 3 19" xfId="45"/>
    <cellStyle name="Moeda 3 2" xfId="46"/>
    <cellStyle name="Moeda 3 20" xfId="47"/>
    <cellStyle name="Moeda 3 21" xfId="48"/>
    <cellStyle name="Moeda 3 22" xfId="49"/>
    <cellStyle name="Moeda 3 23" xfId="50"/>
    <cellStyle name="Moeda 3 24" xfId="51"/>
    <cellStyle name="Moeda 3 25" xfId="52"/>
    <cellStyle name="Moeda 3 26" xfId="53"/>
    <cellStyle name="Moeda 3 3" xfId="54"/>
    <cellStyle name="Moeda 3 4" xfId="55"/>
    <cellStyle name="Moeda 3 5" xfId="56"/>
    <cellStyle name="Moeda 3 6" xfId="57"/>
    <cellStyle name="Moeda 3 7" xfId="58"/>
    <cellStyle name="Moeda 3 8" xfId="59"/>
    <cellStyle name="Moeda 3 9" xfId="60"/>
    <cellStyle name="Moeda 4" xfId="154"/>
    <cellStyle name="Neutra" xfId="61" builtinId="28" customBuiltin="1"/>
    <cellStyle name="Normal" xfId="0" builtinId="0"/>
    <cellStyle name="Normal 10" xfId="157"/>
    <cellStyle name="Normal 2" xfId="62"/>
    <cellStyle name="Normal 2 2" xfId="63"/>
    <cellStyle name="Normal 2 3" xfId="64"/>
    <cellStyle name="Normal 2 4" xfId="65"/>
    <cellStyle name="Normal 2 5" xfId="66"/>
    <cellStyle name="Normal 2 6" xfId="67"/>
    <cellStyle name="Normal 2 7" xfId="160"/>
    <cellStyle name="Normal 3" xfId="68"/>
    <cellStyle name="Normal 3 2" xfId="69"/>
    <cellStyle name="Normal 3 3" xfId="70"/>
    <cellStyle name="Normal 3 4" xfId="71"/>
    <cellStyle name="Normal 4" xfId="72"/>
    <cellStyle name="Normal 5" xfId="73"/>
    <cellStyle name="Normal 6" xfId="74"/>
    <cellStyle name="Normal 7" xfId="153"/>
    <cellStyle name="Normal 8" xfId="75"/>
    <cellStyle name="Normal 9" xfId="76"/>
    <cellStyle name="Nota 2" xfId="77"/>
    <cellStyle name="Nota 2 2" xfId="78"/>
    <cellStyle name="Nota 2 3" xfId="79"/>
    <cellStyle name="Nota 2 4" xfId="80"/>
    <cellStyle name="Nota 2 5" xfId="81"/>
    <cellStyle name="Nota 2 6" xfId="82"/>
    <cellStyle name="Porcentagem" xfId="156" builtinId="5"/>
    <cellStyle name="Porcentagem 2" xfId="83"/>
    <cellStyle name="Porcentagem 2 2" xfId="84"/>
    <cellStyle name="Porcentagem 2 3" xfId="85"/>
    <cellStyle name="Porcentagem 2 4" xfId="86"/>
    <cellStyle name="Porcentagem 3" xfId="87"/>
    <cellStyle name="Porcentagem 3 2" xfId="88"/>
    <cellStyle name="Porcentagem 3 3" xfId="89"/>
    <cellStyle name="Porcentagem 3 4" xfId="90"/>
    <cellStyle name="Porcentagem 4" xfId="155"/>
    <cellStyle name="Porcentagem 5" xfId="159"/>
    <cellStyle name="Saída" xfId="91" builtinId="21" customBuiltin="1"/>
    <cellStyle name="Separador de milhares 2" xfId="92"/>
    <cellStyle name="Separador de milhares 2 2" xfId="93"/>
    <cellStyle name="Separador de milhares 2 3" xfId="94"/>
    <cellStyle name="Separador de milhares 2 4" xfId="95"/>
    <cellStyle name="Separador de milhares 3 10" xfId="96"/>
    <cellStyle name="Separador de milhares 3 11" xfId="97"/>
    <cellStyle name="Separador de milhares 3 12" xfId="98"/>
    <cellStyle name="Separador de milhares 3 13" xfId="99"/>
    <cellStyle name="Separador de milhares 3 14" xfId="100"/>
    <cellStyle name="Separador de milhares 3 15" xfId="101"/>
    <cellStyle name="Separador de milhares 3 16" xfId="102"/>
    <cellStyle name="Separador de milhares 3 17" xfId="103"/>
    <cellStyle name="Separador de milhares 3 18" xfId="104"/>
    <cellStyle name="Separador de milhares 3 19" xfId="105"/>
    <cellStyle name="Separador de milhares 3 2" xfId="106"/>
    <cellStyle name="Separador de milhares 3 20" xfId="107"/>
    <cellStyle name="Separador de milhares 3 21" xfId="108"/>
    <cellStyle name="Separador de milhares 3 22" xfId="109"/>
    <cellStyle name="Separador de milhares 3 3" xfId="110"/>
    <cellStyle name="Separador de milhares 3 4" xfId="111"/>
    <cellStyle name="Separador de milhares 3 5" xfId="112"/>
    <cellStyle name="Separador de milhares 3 6" xfId="113"/>
    <cellStyle name="Separador de milhares 3 7" xfId="114"/>
    <cellStyle name="Separador de milhares 3 8" xfId="115"/>
    <cellStyle name="Separador de milhares 3 9" xfId="116"/>
    <cellStyle name="Separador de milhares 4" xfId="117"/>
    <cellStyle name="Texto de Aviso" xfId="118" builtinId="11" customBuiltin="1"/>
    <cellStyle name="Texto Explicativo" xfId="119" builtinId="53" customBuiltin="1"/>
    <cellStyle name="Título" xfId="120" builtinId="15" customBuiltin="1"/>
    <cellStyle name="Título 1" xfId="121" builtinId="16" customBuiltin="1"/>
    <cellStyle name="Título 2" xfId="122" builtinId="17" customBuiltin="1"/>
    <cellStyle name="Título 3" xfId="123" builtinId="18" customBuiltin="1"/>
    <cellStyle name="Título 4" xfId="124" builtinId="19" customBuiltin="1"/>
    <cellStyle name="Total" xfId="125" builtinId="25" customBuiltin="1"/>
    <cellStyle name="Total 2" xfId="126"/>
    <cellStyle name="Vírgula 2" xfId="127"/>
    <cellStyle name="Vírgula 2 10" xfId="128"/>
    <cellStyle name="Vírgula 2 11" xfId="129"/>
    <cellStyle name="Vírgula 2 12" xfId="130"/>
    <cellStyle name="Vírgula 2 13" xfId="131"/>
    <cellStyle name="Vírgula 2 14" xfId="132"/>
    <cellStyle name="Vírgula 2 15" xfId="133"/>
    <cellStyle name="Vírgula 2 16" xfId="134"/>
    <cellStyle name="Vírgula 2 17" xfId="135"/>
    <cellStyle name="Vírgula 2 18" xfId="136"/>
    <cellStyle name="Vírgula 2 19" xfId="137"/>
    <cellStyle name="Vírgula 2 2" xfId="138"/>
    <cellStyle name="Vírgula 2 20" xfId="139"/>
    <cellStyle name="Vírgula 2 21" xfId="140"/>
    <cellStyle name="Vírgula 2 22" xfId="141"/>
    <cellStyle name="Vírgula 2 23" xfId="142"/>
    <cellStyle name="Vírgula 2 24" xfId="143"/>
    <cellStyle name="Vírgula 2 25" xfId="144"/>
    <cellStyle name="Vírgula 2 26" xfId="145"/>
    <cellStyle name="Vírgula 2 3" xfId="146"/>
    <cellStyle name="Vírgula 2 4" xfId="147"/>
    <cellStyle name="Vírgula 2 5" xfId="148"/>
    <cellStyle name="Vírgula 2 6" xfId="149"/>
    <cellStyle name="Vírgula 2 7" xfId="150"/>
    <cellStyle name="Vírgula 2 8" xfId="151"/>
    <cellStyle name="Vírgula 2 9" xfId="152"/>
    <cellStyle name="Vírgula 3" xfId="1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540</xdr:row>
          <xdr:rowOff>0</xdr:rowOff>
        </xdr:from>
        <xdr:to>
          <xdr:col>8</xdr:col>
          <xdr:colOff>480060</xdr:colOff>
          <xdr:row>540</xdr:row>
          <xdr:rowOff>0</xdr:rowOff>
        </xdr:to>
        <xdr:sp macro="" textlink="">
          <xdr:nvSpPr>
            <xdr:cNvPr id="9005" name="Object 813" hidden="1">
              <a:extLst>
                <a:ext uri="{63B3BB69-23CF-44E3-9099-C40C66FF867C}">
                  <a14:compatExt spid="_x0000_s9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480</xdr:row>
          <xdr:rowOff>7620</xdr:rowOff>
        </xdr:from>
        <xdr:to>
          <xdr:col>8</xdr:col>
          <xdr:colOff>441960</xdr:colOff>
          <xdr:row>482</xdr:row>
          <xdr:rowOff>0</xdr:rowOff>
        </xdr:to>
        <xdr:sp macro="" textlink="">
          <xdr:nvSpPr>
            <xdr:cNvPr id="9006" name="Object 814" hidden="1">
              <a:extLst>
                <a:ext uri="{63B3BB69-23CF-44E3-9099-C40C66FF867C}">
                  <a14:compatExt spid="_x0000_s9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540</xdr:row>
          <xdr:rowOff>0</xdr:rowOff>
        </xdr:from>
        <xdr:to>
          <xdr:col>8</xdr:col>
          <xdr:colOff>441960</xdr:colOff>
          <xdr:row>540</xdr:row>
          <xdr:rowOff>0</xdr:rowOff>
        </xdr:to>
        <xdr:sp macro="" textlink="">
          <xdr:nvSpPr>
            <xdr:cNvPr id="9007" name="Object 815" hidden="1">
              <a:extLst>
                <a:ext uri="{63B3BB69-23CF-44E3-9099-C40C66FF867C}">
                  <a14:compatExt spid="_x0000_s9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524</xdr:row>
          <xdr:rowOff>7620</xdr:rowOff>
        </xdr:from>
        <xdr:to>
          <xdr:col>8</xdr:col>
          <xdr:colOff>441960</xdr:colOff>
          <xdr:row>526</xdr:row>
          <xdr:rowOff>0</xdr:rowOff>
        </xdr:to>
        <xdr:sp macro="" textlink="">
          <xdr:nvSpPr>
            <xdr:cNvPr id="9008" name="Object 816" hidden="1">
              <a:extLst>
                <a:ext uri="{63B3BB69-23CF-44E3-9099-C40C66FF867C}">
                  <a14:compatExt spid="_x0000_s9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1</xdr:col>
      <xdr:colOff>1504950</xdr:colOff>
      <xdr:row>0</xdr:row>
      <xdr:rowOff>0</xdr:rowOff>
    </xdr:to>
    <xdr:pic>
      <xdr:nvPicPr>
        <xdr:cNvPr id="2" name="Picture 1" descr="Papelaria nov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628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760535</xdr:colOff>
      <xdr:row>38</xdr:row>
      <xdr:rowOff>70338</xdr:rowOff>
    </xdr:from>
    <xdr:to>
      <xdr:col>8</xdr:col>
      <xdr:colOff>340703</xdr:colOff>
      <xdr:row>38</xdr:row>
      <xdr:rowOff>70338</xdr:rowOff>
    </xdr:to>
    <xdr:cxnSp macro="">
      <xdr:nvCxnSpPr>
        <xdr:cNvPr id="3" name="Conector reto 2"/>
        <xdr:cNvCxnSpPr>
          <a:cxnSpLocks noChangeShapeType="1"/>
        </xdr:cNvCxnSpPr>
      </xdr:nvCxnSpPr>
      <xdr:spPr bwMode="auto">
        <a:xfrm>
          <a:off x="4797670" y="4327280"/>
          <a:ext cx="1792898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725"/>
  <sheetViews>
    <sheetView showGridLines="0" tabSelected="1" topLeftCell="A258" zoomScaleNormal="100" zoomScaleSheetLayoutView="100" workbookViewId="0">
      <selection activeCell="B266" sqref="B266"/>
    </sheetView>
  </sheetViews>
  <sheetFormatPr defaultRowHeight="13.2" x14ac:dyDescent="0.25"/>
  <cols>
    <col min="1" max="1" width="5.44140625" style="9" customWidth="1"/>
    <col min="2" max="2" width="33" style="10" customWidth="1"/>
    <col min="3" max="3" width="6.5546875" style="9" customWidth="1"/>
    <col min="4" max="4" width="7" style="103" customWidth="1"/>
    <col min="5" max="5" width="8.109375" style="77" customWidth="1"/>
    <col min="6" max="6" width="8.109375" style="8" customWidth="1"/>
    <col min="7" max="7" width="6.44140625" style="8" bestFit="1" customWidth="1"/>
    <col min="8" max="8" width="13" style="8" bestFit="1" customWidth="1"/>
    <col min="9" max="9" width="11.88671875" style="17" bestFit="1" customWidth="1"/>
    <col min="10" max="10" width="9" style="8" customWidth="1"/>
  </cols>
  <sheetData>
    <row r="2" spans="1:10" ht="12.75" customHeight="1" x14ac:dyDescent="0.25">
      <c r="A2" s="465" t="s">
        <v>16</v>
      </c>
      <c r="B2" s="465"/>
      <c r="C2" s="465"/>
      <c r="D2" s="465"/>
      <c r="E2" s="465"/>
      <c r="F2" s="465"/>
      <c r="G2" s="465"/>
      <c r="H2" s="465"/>
      <c r="I2" s="465"/>
      <c r="J2" s="465"/>
    </row>
    <row r="3" spans="1:10" x14ac:dyDescent="0.25">
      <c r="B3" s="70"/>
      <c r="E3" s="71"/>
      <c r="F3" s="71"/>
      <c r="G3" s="71"/>
      <c r="H3" s="71"/>
      <c r="I3" s="71"/>
      <c r="J3" s="71"/>
    </row>
    <row r="4" spans="1:10" ht="13.8" x14ac:dyDescent="0.25">
      <c r="A4" s="84" t="s">
        <v>11</v>
      </c>
      <c r="B4" s="70"/>
      <c r="E4" s="71"/>
      <c r="F4" s="71"/>
      <c r="G4" s="71"/>
      <c r="H4" s="71"/>
      <c r="I4" s="71"/>
      <c r="J4" s="71"/>
    </row>
    <row r="5" spans="1:10" x14ac:dyDescent="0.25">
      <c r="A5" s="85"/>
      <c r="B5" s="32" t="s">
        <v>19</v>
      </c>
      <c r="E5" s="71"/>
      <c r="F5" s="71"/>
      <c r="G5" s="71"/>
      <c r="H5" s="71"/>
      <c r="I5" s="71"/>
      <c r="J5" s="73"/>
    </row>
    <row r="6" spans="1:10" x14ac:dyDescent="0.25">
      <c r="A6" s="85"/>
      <c r="B6" s="32" t="s">
        <v>20</v>
      </c>
      <c r="E6" s="71"/>
      <c r="F6" s="71"/>
      <c r="G6" s="71"/>
      <c r="H6" s="71"/>
      <c r="I6" s="71"/>
      <c r="J6" s="73"/>
    </row>
    <row r="7" spans="1:10" x14ac:dyDescent="0.25">
      <c r="A7" s="85"/>
      <c r="B7" s="32" t="s">
        <v>21</v>
      </c>
      <c r="E7" s="71"/>
      <c r="F7" s="71"/>
      <c r="G7" s="71"/>
      <c r="H7" s="71"/>
      <c r="I7" s="71"/>
      <c r="J7" s="73"/>
    </row>
    <row r="8" spans="1:10" x14ac:dyDescent="0.25">
      <c r="A8" s="85"/>
      <c r="B8" s="32" t="s">
        <v>22</v>
      </c>
      <c r="E8" s="71"/>
      <c r="F8" s="71"/>
      <c r="G8" s="71"/>
      <c r="H8" s="71"/>
      <c r="I8" s="71"/>
      <c r="J8" s="73"/>
    </row>
    <row r="9" spans="1:10" x14ac:dyDescent="0.25">
      <c r="A9" s="85"/>
      <c r="B9" s="32" t="s">
        <v>17</v>
      </c>
      <c r="E9" s="74"/>
      <c r="F9" s="74"/>
      <c r="G9" s="74"/>
      <c r="H9" s="74"/>
      <c r="I9" s="74"/>
      <c r="J9" s="73"/>
    </row>
    <row r="10" spans="1:10" x14ac:dyDescent="0.25">
      <c r="A10" s="85"/>
      <c r="B10" s="32" t="s">
        <v>18</v>
      </c>
      <c r="E10" s="74"/>
      <c r="F10" s="74"/>
      <c r="G10" s="74"/>
      <c r="H10" s="74"/>
      <c r="I10" s="74"/>
      <c r="J10" s="73"/>
    </row>
    <row r="11" spans="1:10" x14ac:dyDescent="0.25">
      <c r="A11" s="85"/>
      <c r="B11" s="32" t="s">
        <v>23</v>
      </c>
      <c r="E11" s="74"/>
      <c r="F11" s="74"/>
      <c r="G11" s="74"/>
      <c r="H11" s="74"/>
      <c r="I11" s="74"/>
      <c r="J11" s="73"/>
    </row>
    <row r="12" spans="1:10" x14ac:dyDescent="0.25">
      <c r="A12" s="85"/>
      <c r="B12" s="32" t="s">
        <v>24</v>
      </c>
      <c r="E12" s="74"/>
      <c r="F12" s="74"/>
      <c r="G12" s="74"/>
      <c r="H12" s="74"/>
      <c r="I12" s="74"/>
      <c r="J12" s="73"/>
    </row>
    <row r="13" spans="1:10" x14ac:dyDescent="0.25">
      <c r="A13" s="85"/>
      <c r="B13" s="33" t="s">
        <v>25</v>
      </c>
      <c r="E13" s="74"/>
      <c r="F13" s="74"/>
      <c r="G13" s="74"/>
      <c r="H13" s="74"/>
      <c r="I13" s="74"/>
      <c r="J13" s="73"/>
    </row>
    <row r="14" spans="1:10" x14ac:dyDescent="0.25">
      <c r="A14" s="85"/>
      <c r="B14" s="32" t="s">
        <v>26</v>
      </c>
      <c r="E14" s="74"/>
      <c r="F14" s="74"/>
      <c r="G14" s="74"/>
      <c r="H14" s="74"/>
      <c r="I14" s="74"/>
      <c r="J14" s="73"/>
    </row>
    <row r="15" spans="1:10" x14ac:dyDescent="0.25">
      <c r="A15" s="85"/>
      <c r="B15" s="72"/>
      <c r="E15" s="74"/>
      <c r="F15" s="74"/>
      <c r="G15" s="74"/>
      <c r="H15" s="74"/>
      <c r="I15" s="74"/>
      <c r="J15" s="73"/>
    </row>
    <row r="16" spans="1:10" x14ac:dyDescent="0.25">
      <c r="B16" s="70"/>
      <c r="E16" s="71"/>
      <c r="F16" s="71"/>
      <c r="G16" s="71"/>
      <c r="H16" s="71"/>
      <c r="I16" s="71"/>
      <c r="J16" s="71"/>
    </row>
    <row r="17" spans="1:11" ht="13.8" thickBot="1" x14ac:dyDescent="0.3">
      <c r="B17" s="70"/>
      <c r="E17" s="71"/>
      <c r="F17" s="71"/>
      <c r="G17" s="71"/>
      <c r="H17" s="71"/>
      <c r="I17" s="75"/>
      <c r="J17" s="71"/>
    </row>
    <row r="18" spans="1:11" s="58" customFormat="1" ht="33.75" customHeight="1" thickBot="1" x14ac:dyDescent="0.3">
      <c r="A18" s="462" t="s">
        <v>73</v>
      </c>
      <c r="B18" s="463"/>
      <c r="C18" s="463"/>
      <c r="D18" s="463"/>
      <c r="E18" s="463"/>
      <c r="F18" s="463"/>
      <c r="G18" s="463"/>
      <c r="H18" s="463"/>
      <c r="I18" s="463"/>
      <c r="J18" s="464"/>
    </row>
    <row r="19" spans="1:11" ht="13.8" thickBot="1" x14ac:dyDescent="0.3">
      <c r="H19" s="102"/>
      <c r="I19" s="50"/>
    </row>
    <row r="20" spans="1:11" s="7" customFormat="1" ht="9.6" x14ac:dyDescent="0.2">
      <c r="A20" s="1"/>
      <c r="B20" s="2" t="s">
        <v>2</v>
      </c>
      <c r="C20" s="86"/>
      <c r="D20" s="91"/>
      <c r="E20" s="78"/>
      <c r="F20" s="11"/>
      <c r="G20" s="11"/>
      <c r="H20" s="11"/>
      <c r="I20" s="16"/>
      <c r="J20" s="12"/>
    </row>
    <row r="21" spans="1:11" s="7" customFormat="1" ht="9.6" x14ac:dyDescent="0.2">
      <c r="A21" s="37"/>
      <c r="B21" s="38"/>
      <c r="C21" s="87"/>
      <c r="D21" s="92"/>
      <c r="E21" s="79"/>
      <c r="F21" s="40" t="s">
        <v>14</v>
      </c>
      <c r="G21" s="40"/>
      <c r="H21" s="40"/>
      <c r="I21" s="41"/>
      <c r="J21" s="39"/>
    </row>
    <row r="22" spans="1:11" s="7" customFormat="1" ht="27.75" customHeight="1" thickBot="1" x14ac:dyDescent="0.25">
      <c r="A22" s="81" t="s">
        <v>3</v>
      </c>
      <c r="B22" s="4" t="s">
        <v>4</v>
      </c>
      <c r="C22" s="5" t="s">
        <v>1</v>
      </c>
      <c r="D22" s="18" t="s">
        <v>0</v>
      </c>
      <c r="E22" s="6" t="s">
        <v>5</v>
      </c>
      <c r="F22" s="6" t="s">
        <v>6</v>
      </c>
      <c r="G22" s="6" t="s">
        <v>15</v>
      </c>
      <c r="H22" s="6" t="s">
        <v>7</v>
      </c>
      <c r="I22" s="6" t="s">
        <v>8</v>
      </c>
      <c r="J22" s="13" t="s">
        <v>9</v>
      </c>
    </row>
    <row r="23" spans="1:11" s="14" customFormat="1" ht="9.6" x14ac:dyDescent="0.2">
      <c r="A23" s="96">
        <v>1</v>
      </c>
      <c r="B23" s="59" t="s">
        <v>74</v>
      </c>
      <c r="C23" s="88"/>
      <c r="D23" s="93"/>
      <c r="E23" s="80"/>
      <c r="F23" s="62"/>
      <c r="G23" s="62"/>
      <c r="H23" s="62"/>
      <c r="I23" s="63"/>
      <c r="J23" s="64"/>
    </row>
    <row r="24" spans="1:11" s="14" customFormat="1" x14ac:dyDescent="0.2">
      <c r="A24" s="297" t="s">
        <v>75</v>
      </c>
      <c r="B24" s="297" t="s">
        <v>76</v>
      </c>
      <c r="C24" s="297"/>
      <c r="D24" s="297"/>
      <c r="E24" s="297"/>
      <c r="F24" s="297"/>
      <c r="G24" s="297"/>
      <c r="H24" s="297"/>
      <c r="I24" s="297"/>
      <c r="J24" s="297"/>
    </row>
    <row r="25" spans="1:11" s="43" customFormat="1" ht="19.2" x14ac:dyDescent="0.2">
      <c r="A25" s="293" t="s">
        <v>77</v>
      </c>
      <c r="B25" s="293" t="s">
        <v>78</v>
      </c>
      <c r="C25" s="293" t="s">
        <v>10</v>
      </c>
      <c r="D25" s="293">
        <v>335.94</v>
      </c>
      <c r="E25" s="90"/>
      <c r="F25" s="90"/>
      <c r="G25" s="90">
        <f>E25+F25</f>
        <v>0</v>
      </c>
      <c r="H25" s="90">
        <f>TRUNC(E25*D25,2)</f>
        <v>0</v>
      </c>
      <c r="I25" s="90">
        <f>TRUNC(F25*D25,2)</f>
        <v>0</v>
      </c>
      <c r="J25" s="42">
        <f>H25+I25</f>
        <v>0</v>
      </c>
      <c r="K25" s="76"/>
    </row>
    <row r="26" spans="1:11" s="14" customFormat="1" x14ac:dyDescent="0.2">
      <c r="A26" s="297" t="s">
        <v>79</v>
      </c>
      <c r="B26" s="297" t="s">
        <v>68</v>
      </c>
      <c r="C26" s="297"/>
      <c r="D26" s="297"/>
      <c r="E26" s="297"/>
      <c r="F26" s="297"/>
      <c r="G26" s="297"/>
      <c r="H26" s="297"/>
      <c r="I26" s="297"/>
      <c r="J26" s="297"/>
    </row>
    <row r="27" spans="1:11" s="43" customFormat="1" ht="28.8" x14ac:dyDescent="0.2">
      <c r="A27" s="293" t="s">
        <v>80</v>
      </c>
      <c r="B27" s="293" t="s">
        <v>81</v>
      </c>
      <c r="C27" s="293" t="s">
        <v>10</v>
      </c>
      <c r="D27" s="293">
        <v>3</v>
      </c>
      <c r="E27" s="90"/>
      <c r="F27" s="90"/>
      <c r="G27" s="90">
        <f t="shared" ref="G27:G28" si="0">E27+F27</f>
        <v>0</v>
      </c>
      <c r="H27" s="90">
        <f t="shared" ref="H27:H28" si="1">TRUNC(E27*D27,2)</f>
        <v>0</v>
      </c>
      <c r="I27" s="90">
        <f t="shared" ref="I27:I28" si="2">TRUNC(F27*D27,2)</f>
        <v>0</v>
      </c>
      <c r="J27" s="42">
        <f t="shared" ref="J27:J28" si="3">H27+I27</f>
        <v>0</v>
      </c>
      <c r="K27" s="76"/>
    </row>
    <row r="28" spans="1:11" s="43" customFormat="1" ht="9.6" x14ac:dyDescent="0.2">
      <c r="A28" s="293" t="s">
        <v>82</v>
      </c>
      <c r="B28" s="293" t="s">
        <v>83</v>
      </c>
      <c r="C28" s="293" t="s">
        <v>10</v>
      </c>
      <c r="D28" s="293">
        <v>53.84</v>
      </c>
      <c r="E28" s="90"/>
      <c r="F28" s="90"/>
      <c r="G28" s="90">
        <f t="shared" si="0"/>
        <v>0</v>
      </c>
      <c r="H28" s="90">
        <f t="shared" si="1"/>
        <v>0</v>
      </c>
      <c r="I28" s="90">
        <f t="shared" si="2"/>
        <v>0</v>
      </c>
      <c r="J28" s="42">
        <f t="shared" si="3"/>
        <v>0</v>
      </c>
      <c r="K28" s="76"/>
    </row>
    <row r="29" spans="1:11" s="14" customFormat="1" x14ac:dyDescent="0.2">
      <c r="A29" s="297" t="s">
        <v>84</v>
      </c>
      <c r="B29" s="297" t="s">
        <v>85</v>
      </c>
      <c r="C29" s="297"/>
      <c r="D29" s="297"/>
      <c r="E29" s="297"/>
      <c r="F29" s="297"/>
      <c r="G29" s="297"/>
      <c r="H29" s="297"/>
      <c r="I29" s="297"/>
      <c r="J29" s="297"/>
    </row>
    <row r="30" spans="1:11" s="43" customFormat="1" ht="19.2" x14ac:dyDescent="0.2">
      <c r="A30" s="293" t="s">
        <v>86</v>
      </c>
      <c r="B30" s="293" t="s">
        <v>87</v>
      </c>
      <c r="C30" s="293" t="s">
        <v>69</v>
      </c>
      <c r="D30" s="293">
        <v>1</v>
      </c>
      <c r="E30" s="90"/>
      <c r="F30" s="90"/>
      <c r="G30" s="90">
        <f t="shared" ref="G30:G31" si="4">E30+F30</f>
        <v>0</v>
      </c>
      <c r="H30" s="90">
        <f t="shared" ref="H30:H31" si="5">TRUNC(E30*D30,2)</f>
        <v>0</v>
      </c>
      <c r="I30" s="90">
        <f t="shared" ref="I30:I31" si="6">TRUNC(F30*D30,2)</f>
        <v>0</v>
      </c>
      <c r="J30" s="42">
        <f t="shared" ref="J30:J31" si="7">H30+I30</f>
        <v>0</v>
      </c>
      <c r="K30" s="76"/>
    </row>
    <row r="31" spans="1:11" s="43" customFormat="1" ht="28.8" x14ac:dyDescent="0.2">
      <c r="A31" s="293" t="s">
        <v>88</v>
      </c>
      <c r="B31" s="293" t="s">
        <v>89</v>
      </c>
      <c r="C31" s="293" t="s">
        <v>90</v>
      </c>
      <c r="D31" s="293">
        <v>352</v>
      </c>
      <c r="E31" s="90"/>
      <c r="F31" s="90"/>
      <c r="G31" s="90">
        <f t="shared" si="4"/>
        <v>0</v>
      </c>
      <c r="H31" s="90">
        <f t="shared" si="5"/>
        <v>0</v>
      </c>
      <c r="I31" s="90">
        <f t="shared" si="6"/>
        <v>0</v>
      </c>
      <c r="J31" s="42">
        <f t="shared" si="7"/>
        <v>0</v>
      </c>
      <c r="K31" s="76"/>
    </row>
    <row r="32" spans="1:11" s="43" customFormat="1" ht="19.2" x14ac:dyDescent="0.2">
      <c r="A32" s="293" t="s">
        <v>91</v>
      </c>
      <c r="B32" s="293" t="s">
        <v>92</v>
      </c>
      <c r="C32" s="293" t="s">
        <v>93</v>
      </c>
      <c r="D32" s="293">
        <v>4</v>
      </c>
      <c r="E32" s="90"/>
      <c r="F32" s="90"/>
      <c r="G32" s="90">
        <f t="shared" ref="G32" si="8">E32+F32</f>
        <v>0</v>
      </c>
      <c r="H32" s="90">
        <f t="shared" ref="H32" si="9">TRUNC(E32*D32,2)</f>
        <v>0</v>
      </c>
      <c r="I32" s="90">
        <f t="shared" ref="I32" si="10">TRUNC(F32*D32,2)</f>
        <v>0</v>
      </c>
      <c r="J32" s="42">
        <f t="shared" ref="J32" si="11">H32+I32</f>
        <v>0</v>
      </c>
      <c r="K32" s="76"/>
    </row>
    <row r="33" spans="1:11" s="14" customFormat="1" x14ac:dyDescent="0.2">
      <c r="A33" s="297" t="s">
        <v>94</v>
      </c>
      <c r="B33" s="297" t="s">
        <v>95</v>
      </c>
      <c r="C33" s="297"/>
      <c r="D33" s="297"/>
      <c r="E33" s="297"/>
      <c r="F33" s="297"/>
      <c r="G33" s="297"/>
      <c r="H33" s="297"/>
      <c r="I33" s="297"/>
      <c r="J33" s="297"/>
    </row>
    <row r="34" spans="1:11" s="43" customFormat="1" ht="9.6" x14ac:dyDescent="0.2">
      <c r="A34" s="293" t="s">
        <v>96</v>
      </c>
      <c r="B34" s="293" t="s">
        <v>97</v>
      </c>
      <c r="C34" s="293" t="s">
        <v>10</v>
      </c>
      <c r="D34" s="293">
        <v>335.94</v>
      </c>
      <c r="E34" s="90"/>
      <c r="F34" s="90"/>
      <c r="G34" s="90">
        <f t="shared" ref="G34:G38" si="12">E34+F34</f>
        <v>0</v>
      </c>
      <c r="H34" s="90">
        <f t="shared" ref="H34:H38" si="13">TRUNC(E34*D34,2)</f>
        <v>0</v>
      </c>
      <c r="I34" s="90">
        <f t="shared" ref="I34:I38" si="14">TRUNC(F34*D34,2)</f>
        <v>0</v>
      </c>
      <c r="J34" s="42">
        <f t="shared" ref="J34:J38" si="15">H34+I34</f>
        <v>0</v>
      </c>
      <c r="K34" s="76"/>
    </row>
    <row r="35" spans="1:11" s="43" customFormat="1" ht="9.6" x14ac:dyDescent="0.2">
      <c r="A35" s="293" t="s">
        <v>98</v>
      </c>
      <c r="B35" s="293" t="s">
        <v>99</v>
      </c>
      <c r="C35" s="293" t="s">
        <v>10</v>
      </c>
      <c r="D35" s="293">
        <v>335.94</v>
      </c>
      <c r="E35" s="90"/>
      <c r="F35" s="90"/>
      <c r="G35" s="90">
        <f t="shared" si="12"/>
        <v>0</v>
      </c>
      <c r="H35" s="90">
        <f t="shared" si="13"/>
        <v>0</v>
      </c>
      <c r="I35" s="90">
        <f t="shared" si="14"/>
        <v>0</v>
      </c>
      <c r="J35" s="42">
        <f t="shared" si="15"/>
        <v>0</v>
      </c>
      <c r="K35" s="76"/>
    </row>
    <row r="36" spans="1:11" s="43" customFormat="1" ht="9.6" x14ac:dyDescent="0.2">
      <c r="A36" s="293" t="s">
        <v>100</v>
      </c>
      <c r="B36" s="293" t="s">
        <v>101</v>
      </c>
      <c r="C36" s="293" t="s">
        <v>10</v>
      </c>
      <c r="D36" s="293">
        <v>335.94</v>
      </c>
      <c r="E36" s="90"/>
      <c r="F36" s="90"/>
      <c r="G36" s="90">
        <f t="shared" si="12"/>
        <v>0</v>
      </c>
      <c r="H36" s="90">
        <f t="shared" si="13"/>
        <v>0</v>
      </c>
      <c r="I36" s="90">
        <f t="shared" si="14"/>
        <v>0</v>
      </c>
      <c r="J36" s="42">
        <f t="shared" si="15"/>
        <v>0</v>
      </c>
      <c r="K36" s="76"/>
    </row>
    <row r="37" spans="1:11" s="43" customFormat="1" ht="9.6" x14ac:dyDescent="0.2">
      <c r="A37" s="293" t="s">
        <v>102</v>
      </c>
      <c r="B37" s="293" t="s">
        <v>103</v>
      </c>
      <c r="C37" s="293" t="s">
        <v>10</v>
      </c>
      <c r="D37" s="293">
        <v>335.94</v>
      </c>
      <c r="E37" s="90"/>
      <c r="F37" s="90"/>
      <c r="G37" s="90">
        <f t="shared" ref="G37" si="16">E37+F37</f>
        <v>0</v>
      </c>
      <c r="H37" s="90">
        <f t="shared" ref="H37" si="17">TRUNC(E37*D37,2)</f>
        <v>0</v>
      </c>
      <c r="I37" s="90">
        <f t="shared" ref="I37" si="18">TRUNC(F37*D37,2)</f>
        <v>0</v>
      </c>
      <c r="J37" s="42">
        <f t="shared" ref="J37" si="19">H37+I37</f>
        <v>0</v>
      </c>
      <c r="K37" s="76"/>
    </row>
    <row r="38" spans="1:11" s="43" customFormat="1" ht="9.6" x14ac:dyDescent="0.2">
      <c r="A38" s="293" t="s">
        <v>104</v>
      </c>
      <c r="B38" s="293" t="s">
        <v>105</v>
      </c>
      <c r="C38" s="293" t="s">
        <v>10</v>
      </c>
      <c r="D38" s="293">
        <v>335.94</v>
      </c>
      <c r="E38" s="90"/>
      <c r="F38" s="90"/>
      <c r="G38" s="90">
        <f t="shared" si="12"/>
        <v>0</v>
      </c>
      <c r="H38" s="90">
        <f t="shared" si="13"/>
        <v>0</v>
      </c>
      <c r="I38" s="90">
        <f t="shared" si="14"/>
        <v>0</v>
      </c>
      <c r="J38" s="42">
        <f t="shared" si="15"/>
        <v>0</v>
      </c>
      <c r="K38" s="76"/>
    </row>
    <row r="39" spans="1:11" s="14" customFormat="1" x14ac:dyDescent="0.2">
      <c r="A39" s="297" t="s">
        <v>106</v>
      </c>
      <c r="B39" s="297" t="s">
        <v>107</v>
      </c>
      <c r="C39" s="297"/>
      <c r="D39" s="297"/>
      <c r="E39" s="297"/>
      <c r="F39" s="297"/>
      <c r="G39" s="297"/>
      <c r="H39" s="297"/>
      <c r="I39" s="297"/>
      <c r="J39" s="297"/>
    </row>
    <row r="40" spans="1:11" s="43" customFormat="1" ht="9.6" x14ac:dyDescent="0.2">
      <c r="A40" s="293" t="s">
        <v>108</v>
      </c>
      <c r="B40" s="293" t="s">
        <v>109</v>
      </c>
      <c r="C40" s="293" t="s">
        <v>110</v>
      </c>
      <c r="D40" s="293">
        <v>4</v>
      </c>
      <c r="E40" s="90"/>
      <c r="F40" s="90"/>
      <c r="G40" s="90">
        <f t="shared" ref="G40" si="20">E40+F40</f>
        <v>0</v>
      </c>
      <c r="H40" s="90">
        <f t="shared" ref="H40" si="21">TRUNC(E40*D40,2)</f>
        <v>0</v>
      </c>
      <c r="I40" s="90">
        <f t="shared" ref="I40" si="22">TRUNC(F40*D40,2)</f>
        <v>0</v>
      </c>
      <c r="J40" s="42">
        <f t="shared" ref="J40" si="23">H40+I40</f>
        <v>0</v>
      </c>
      <c r="K40" s="76"/>
    </row>
    <row r="41" spans="1:11" s="3" customFormat="1" ht="9.6" x14ac:dyDescent="0.2">
      <c r="A41" s="100"/>
      <c r="B41" s="23" t="s">
        <v>58</v>
      </c>
      <c r="C41" s="82"/>
      <c r="D41" s="94"/>
      <c r="E41" s="19"/>
      <c r="F41" s="19"/>
      <c r="G41" s="44"/>
      <c r="H41" s="52">
        <f>SUM(H25:H40)</f>
        <v>0</v>
      </c>
      <c r="I41" s="52">
        <f>SUM(I25:I40)</f>
        <v>0</v>
      </c>
      <c r="J41" s="20"/>
    </row>
    <row r="42" spans="1:11" s="3" customFormat="1" ht="9.6" x14ac:dyDescent="0.2">
      <c r="A42" s="98"/>
      <c r="B42" s="56"/>
      <c r="C42" s="56"/>
      <c r="D42" s="56"/>
      <c r="E42" s="56"/>
      <c r="F42" s="56"/>
      <c r="G42" s="54"/>
      <c r="H42" s="53"/>
      <c r="I42" s="55">
        <f>H41+I41</f>
        <v>0</v>
      </c>
      <c r="J42" s="57"/>
    </row>
    <row r="43" spans="1:11" s="14" customFormat="1" ht="19.2" x14ac:dyDescent="0.2">
      <c r="A43" s="99">
        <v>2</v>
      </c>
      <c r="B43" s="59" t="s">
        <v>72</v>
      </c>
      <c r="C43" s="65"/>
      <c r="D43" s="66"/>
      <c r="E43" s="66"/>
      <c r="F43" s="66"/>
      <c r="G43" s="67"/>
      <c r="H43" s="66"/>
      <c r="I43" s="66"/>
      <c r="J43" s="60"/>
    </row>
    <row r="44" spans="1:11" s="43" customFormat="1" ht="28.8" x14ac:dyDescent="0.2">
      <c r="A44" s="293" t="s">
        <v>111</v>
      </c>
      <c r="B44" s="293" t="s">
        <v>112</v>
      </c>
      <c r="C44" s="293" t="s">
        <v>10</v>
      </c>
      <c r="D44" s="293">
        <v>35.78</v>
      </c>
      <c r="E44" s="90"/>
      <c r="F44" s="90"/>
      <c r="G44" s="48">
        <f t="shared" ref="G44:G50" si="24">E44+F44</f>
        <v>0</v>
      </c>
      <c r="H44" s="19">
        <f t="shared" ref="H44:H50" si="25">TRUNC(E44*D44,2)</f>
        <v>0</v>
      </c>
      <c r="I44" s="31">
        <f t="shared" ref="I44:I50" si="26">TRUNC(F44*D44,2)</f>
        <v>0</v>
      </c>
      <c r="J44" s="42">
        <f t="shared" ref="J44:J50" si="27">H44+I44</f>
        <v>0</v>
      </c>
      <c r="K44" s="76"/>
    </row>
    <row r="45" spans="1:11" s="43" customFormat="1" ht="28.8" x14ac:dyDescent="0.2">
      <c r="A45" s="293" t="s">
        <v>113</v>
      </c>
      <c r="B45" s="293" t="s">
        <v>114</v>
      </c>
      <c r="C45" s="293" t="s">
        <v>10</v>
      </c>
      <c r="D45" s="293">
        <v>35.78</v>
      </c>
      <c r="E45" s="90"/>
      <c r="F45" s="90"/>
      <c r="G45" s="48">
        <f t="shared" si="24"/>
        <v>0</v>
      </c>
      <c r="H45" s="19">
        <f t="shared" si="25"/>
        <v>0</v>
      </c>
      <c r="I45" s="31">
        <f t="shared" si="26"/>
        <v>0</v>
      </c>
      <c r="J45" s="42">
        <f t="shared" si="27"/>
        <v>0</v>
      </c>
      <c r="K45" s="76"/>
    </row>
    <row r="46" spans="1:11" s="43" customFormat="1" ht="28.8" x14ac:dyDescent="0.2">
      <c r="A46" s="293" t="s">
        <v>115</v>
      </c>
      <c r="B46" s="293" t="s">
        <v>116</v>
      </c>
      <c r="C46" s="293" t="s">
        <v>10</v>
      </c>
      <c r="D46" s="293">
        <v>21.75</v>
      </c>
      <c r="E46" s="90"/>
      <c r="F46" s="90"/>
      <c r="G46" s="48">
        <f t="shared" si="24"/>
        <v>0</v>
      </c>
      <c r="H46" s="19">
        <f t="shared" si="25"/>
        <v>0</v>
      </c>
      <c r="I46" s="31">
        <f t="shared" si="26"/>
        <v>0</v>
      </c>
      <c r="J46" s="42">
        <f t="shared" si="27"/>
        <v>0</v>
      </c>
      <c r="K46" s="76"/>
    </row>
    <row r="47" spans="1:11" s="43" customFormat="1" ht="19.2" x14ac:dyDescent="0.2">
      <c r="A47" s="293" t="s">
        <v>117</v>
      </c>
      <c r="B47" s="293" t="s">
        <v>118</v>
      </c>
      <c r="C47" s="293" t="s">
        <v>10</v>
      </c>
      <c r="D47" s="293">
        <v>12.48</v>
      </c>
      <c r="E47" s="90"/>
      <c r="F47" s="90"/>
      <c r="G47" s="48">
        <f t="shared" si="24"/>
        <v>0</v>
      </c>
      <c r="H47" s="19">
        <f t="shared" si="25"/>
        <v>0</v>
      </c>
      <c r="I47" s="31">
        <f t="shared" si="26"/>
        <v>0</v>
      </c>
      <c r="J47" s="42">
        <f t="shared" si="27"/>
        <v>0</v>
      </c>
      <c r="K47" s="76"/>
    </row>
    <row r="48" spans="1:11" s="43" customFormat="1" ht="19.2" x14ac:dyDescent="0.2">
      <c r="A48" s="293" t="s">
        <v>119</v>
      </c>
      <c r="B48" s="293" t="s">
        <v>120</v>
      </c>
      <c r="C48" s="293" t="s">
        <v>69</v>
      </c>
      <c r="D48" s="293">
        <v>2</v>
      </c>
      <c r="E48" s="90"/>
      <c r="F48" s="90"/>
      <c r="G48" s="48">
        <f t="shared" si="24"/>
        <v>0</v>
      </c>
      <c r="H48" s="19">
        <f t="shared" si="25"/>
        <v>0</v>
      </c>
      <c r="I48" s="31">
        <f t="shared" si="26"/>
        <v>0</v>
      </c>
      <c r="J48" s="42">
        <f t="shared" si="27"/>
        <v>0</v>
      </c>
      <c r="K48" s="76"/>
    </row>
    <row r="49" spans="1:21" s="43" customFormat="1" ht="28.8" x14ac:dyDescent="0.2">
      <c r="A49" s="293" t="s">
        <v>121</v>
      </c>
      <c r="B49" s="293" t="s">
        <v>122</v>
      </c>
      <c r="C49" s="293" t="s">
        <v>46</v>
      </c>
      <c r="D49" s="293">
        <v>1.19</v>
      </c>
      <c r="E49" s="90"/>
      <c r="F49" s="90"/>
      <c r="G49" s="48">
        <f t="shared" si="24"/>
        <v>0</v>
      </c>
      <c r="H49" s="19">
        <f t="shared" si="25"/>
        <v>0</v>
      </c>
      <c r="I49" s="31">
        <f t="shared" si="26"/>
        <v>0</v>
      </c>
      <c r="J49" s="42">
        <f t="shared" si="27"/>
        <v>0</v>
      </c>
      <c r="K49" s="76"/>
    </row>
    <row r="50" spans="1:21" s="43" customFormat="1" ht="9.6" x14ac:dyDescent="0.2">
      <c r="A50" s="293" t="s">
        <v>123</v>
      </c>
      <c r="B50" s="293" t="s">
        <v>124</v>
      </c>
      <c r="C50" s="293" t="s">
        <v>10</v>
      </c>
      <c r="D50" s="293">
        <v>178.56</v>
      </c>
      <c r="E50" s="90"/>
      <c r="F50" s="90"/>
      <c r="G50" s="48">
        <f t="shared" si="24"/>
        <v>0</v>
      </c>
      <c r="H50" s="19">
        <f t="shared" si="25"/>
        <v>0</v>
      </c>
      <c r="I50" s="31">
        <f t="shared" si="26"/>
        <v>0</v>
      </c>
      <c r="J50" s="42">
        <f t="shared" si="27"/>
        <v>0</v>
      </c>
      <c r="K50" s="76"/>
    </row>
    <row r="51" spans="1:21" s="43" customFormat="1" ht="9.6" x14ac:dyDescent="0.2">
      <c r="A51" s="97"/>
      <c r="B51" s="293" t="s">
        <v>59</v>
      </c>
      <c r="C51" s="89"/>
      <c r="D51" s="292"/>
      <c r="E51" s="90"/>
      <c r="F51" s="90"/>
      <c r="G51" s="48"/>
      <c r="H51" s="52">
        <f>SUM(H44:H50)</f>
        <v>0</v>
      </c>
      <c r="I51" s="52">
        <f>SUM(I44:I50)</f>
        <v>0</v>
      </c>
      <c r="J51" s="42"/>
      <c r="K51" s="76"/>
    </row>
    <row r="52" spans="1:21" s="3" customFormat="1" ht="9.6" x14ac:dyDescent="0.2">
      <c r="A52" s="98"/>
      <c r="B52" s="56"/>
      <c r="C52" s="56"/>
      <c r="D52" s="56"/>
      <c r="E52" s="56"/>
      <c r="F52" s="56"/>
      <c r="G52" s="54"/>
      <c r="H52" s="53"/>
      <c r="I52" s="55">
        <f>H51+I51</f>
        <v>0</v>
      </c>
      <c r="J52" s="57"/>
    </row>
    <row r="53" spans="1:21" s="3" customFormat="1" ht="9.6" x14ac:dyDescent="0.2">
      <c r="A53" s="99">
        <v>3</v>
      </c>
      <c r="B53" s="66" t="s">
        <v>125</v>
      </c>
      <c r="C53" s="66"/>
      <c r="D53" s="66"/>
      <c r="E53" s="66"/>
      <c r="F53" s="66"/>
      <c r="G53" s="66"/>
      <c r="H53" s="66"/>
      <c r="I53" s="66"/>
      <c r="J53" s="66"/>
    </row>
    <row r="54" spans="1:21" s="15" customFormat="1" x14ac:dyDescent="0.2">
      <c r="A54" s="297" t="s">
        <v>126</v>
      </c>
      <c r="B54" s="297" t="s">
        <v>127</v>
      </c>
      <c r="C54" s="297"/>
      <c r="D54" s="297"/>
      <c r="E54" s="297"/>
      <c r="F54" s="297"/>
      <c r="G54" s="297"/>
      <c r="H54" s="297"/>
      <c r="I54" s="297"/>
      <c r="J54" s="297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</row>
    <row r="55" spans="1:21" s="296" customFormat="1" ht="38.4" x14ac:dyDescent="0.2">
      <c r="A55" s="293" t="s">
        <v>128</v>
      </c>
      <c r="B55" s="293" t="s">
        <v>129</v>
      </c>
      <c r="C55" s="293" t="s">
        <v>46</v>
      </c>
      <c r="D55" s="293">
        <v>56.15</v>
      </c>
      <c r="E55" s="90"/>
      <c r="F55" s="90"/>
      <c r="G55" s="48">
        <f>E55+F55</f>
        <v>0</v>
      </c>
      <c r="H55" s="19">
        <f>TRUNC(E55*D55,2)</f>
        <v>0</v>
      </c>
      <c r="I55" s="31">
        <f>TRUNC(F55*D55,2)</f>
        <v>0</v>
      </c>
      <c r="J55" s="42">
        <f>H55+I55</f>
        <v>0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s="296" customFormat="1" ht="38.4" x14ac:dyDescent="0.2">
      <c r="A56" s="293" t="s">
        <v>130</v>
      </c>
      <c r="B56" s="293" t="s">
        <v>131</v>
      </c>
      <c r="C56" s="293" t="s">
        <v>46</v>
      </c>
      <c r="D56" s="293">
        <v>11.2</v>
      </c>
      <c r="E56" s="90"/>
      <c r="F56" s="90"/>
      <c r="G56" s="48">
        <f t="shared" ref="G56:G59" si="28">E56+F56</f>
        <v>0</v>
      </c>
      <c r="H56" s="19">
        <f t="shared" ref="H56:H59" si="29">TRUNC(E56*D56,2)</f>
        <v>0</v>
      </c>
      <c r="I56" s="31">
        <f t="shared" ref="I56:I59" si="30">TRUNC(F56*D56,2)</f>
        <v>0</v>
      </c>
      <c r="J56" s="42">
        <f t="shared" ref="J56:J59" si="31">H56+I56</f>
        <v>0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s="296" customFormat="1" ht="38.4" x14ac:dyDescent="0.2">
      <c r="A57" s="293" t="s">
        <v>132</v>
      </c>
      <c r="B57" s="293" t="s">
        <v>133</v>
      </c>
      <c r="C57" s="293" t="s">
        <v>10</v>
      </c>
      <c r="D57" s="293">
        <v>71.64</v>
      </c>
      <c r="E57" s="90"/>
      <c r="F57" s="90"/>
      <c r="G57" s="48">
        <f t="shared" si="28"/>
        <v>0</v>
      </c>
      <c r="H57" s="19">
        <f t="shared" si="29"/>
        <v>0</v>
      </c>
      <c r="I57" s="31">
        <f t="shared" si="30"/>
        <v>0</v>
      </c>
      <c r="J57" s="42">
        <f t="shared" si="31"/>
        <v>0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</row>
    <row r="58" spans="1:21" s="296" customFormat="1" ht="28.8" x14ac:dyDescent="0.2">
      <c r="A58" s="293" t="s">
        <v>134</v>
      </c>
      <c r="B58" s="293" t="s">
        <v>135</v>
      </c>
      <c r="C58" s="293" t="s">
        <v>10</v>
      </c>
      <c r="D58" s="293">
        <v>71.64</v>
      </c>
      <c r="E58" s="90"/>
      <c r="F58" s="90"/>
      <c r="G58" s="48">
        <f t="shared" si="28"/>
        <v>0</v>
      </c>
      <c r="H58" s="19">
        <f t="shared" si="29"/>
        <v>0</v>
      </c>
      <c r="I58" s="31">
        <f t="shared" si="30"/>
        <v>0</v>
      </c>
      <c r="J58" s="42">
        <f t="shared" si="31"/>
        <v>0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s="296" customFormat="1" ht="28.8" x14ac:dyDescent="0.2">
      <c r="A59" s="293" t="s">
        <v>136</v>
      </c>
      <c r="B59" s="293" t="s">
        <v>137</v>
      </c>
      <c r="C59" s="293" t="s">
        <v>46</v>
      </c>
      <c r="D59" s="293">
        <v>58.65</v>
      </c>
      <c r="E59" s="90"/>
      <c r="F59" s="90"/>
      <c r="G59" s="48">
        <f t="shared" si="28"/>
        <v>0</v>
      </c>
      <c r="H59" s="19">
        <f t="shared" si="29"/>
        <v>0</v>
      </c>
      <c r="I59" s="31">
        <f t="shared" si="30"/>
        <v>0</v>
      </c>
      <c r="J59" s="42">
        <f t="shared" si="31"/>
        <v>0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</row>
    <row r="60" spans="1:21" s="296" customFormat="1" ht="48" x14ac:dyDescent="0.2">
      <c r="A60" s="293" t="s">
        <v>138</v>
      </c>
      <c r="B60" s="293" t="s">
        <v>139</v>
      </c>
      <c r="C60" s="293" t="s">
        <v>46</v>
      </c>
      <c r="D60" s="293">
        <v>25.55</v>
      </c>
      <c r="E60" s="90"/>
      <c r="F60" s="90"/>
      <c r="G60" s="48">
        <f t="shared" ref="G60:G61" si="32">E60+F60</f>
        <v>0</v>
      </c>
      <c r="H60" s="19">
        <f t="shared" ref="H60:H61" si="33">TRUNC(E60*D60,2)</f>
        <v>0</v>
      </c>
      <c r="I60" s="31">
        <f t="shared" ref="I60:I61" si="34">TRUNC(F60*D60,2)</f>
        <v>0</v>
      </c>
      <c r="J60" s="42">
        <f t="shared" ref="J60:J61" si="35">H60+I60</f>
        <v>0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s="296" customFormat="1" ht="28.8" x14ac:dyDescent="0.2">
      <c r="A61" s="293" t="s">
        <v>140</v>
      </c>
      <c r="B61" s="293" t="s">
        <v>141</v>
      </c>
      <c r="C61" s="293" t="s">
        <v>142</v>
      </c>
      <c r="D61" s="293">
        <v>766.5</v>
      </c>
      <c r="E61" s="90"/>
      <c r="F61" s="90"/>
      <c r="G61" s="48">
        <f t="shared" si="32"/>
        <v>0</v>
      </c>
      <c r="H61" s="19">
        <f t="shared" si="33"/>
        <v>0</v>
      </c>
      <c r="I61" s="31">
        <f t="shared" si="34"/>
        <v>0</v>
      </c>
      <c r="J61" s="42">
        <f t="shared" si="35"/>
        <v>0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s="101" customFormat="1" x14ac:dyDescent="0.2">
      <c r="A62" s="297" t="s">
        <v>143</v>
      </c>
      <c r="B62" s="297" t="s">
        <v>144</v>
      </c>
      <c r="C62" s="297"/>
      <c r="D62" s="299"/>
      <c r="E62" s="299"/>
      <c r="F62" s="299"/>
      <c r="G62" s="299"/>
      <c r="H62" s="299"/>
      <c r="I62" s="299"/>
      <c r="J62" s="299"/>
    </row>
    <row r="63" spans="1:21" s="3" customFormat="1" ht="28.8" x14ac:dyDescent="0.2">
      <c r="A63" s="293" t="s">
        <v>145</v>
      </c>
      <c r="B63" s="293" t="s">
        <v>146</v>
      </c>
      <c r="C63" s="293" t="s">
        <v>46</v>
      </c>
      <c r="D63" s="293">
        <v>12</v>
      </c>
      <c r="E63" s="293"/>
      <c r="F63" s="90"/>
      <c r="G63" s="48">
        <f>E63+F63</f>
        <v>0</v>
      </c>
      <c r="H63" s="19">
        <f>TRUNC(E63*D63,2)</f>
        <v>0</v>
      </c>
      <c r="I63" s="31">
        <f>TRUNC(F63*D63,2)</f>
        <v>0</v>
      </c>
      <c r="J63" s="42">
        <f>H63+I63</f>
        <v>0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s="3" customFormat="1" ht="28.8" x14ac:dyDescent="0.2">
      <c r="A64" s="293" t="s">
        <v>147</v>
      </c>
      <c r="B64" s="293" t="s">
        <v>148</v>
      </c>
      <c r="C64" s="293" t="s">
        <v>10</v>
      </c>
      <c r="D64" s="293">
        <v>54.2</v>
      </c>
      <c r="E64" s="293"/>
      <c r="F64" s="90"/>
      <c r="G64" s="48">
        <f>E64+F64</f>
        <v>0</v>
      </c>
      <c r="H64" s="19">
        <f>TRUNC(E64*D64,2)</f>
        <v>0</v>
      </c>
      <c r="I64" s="31">
        <f>TRUNC(F64*D64,2)</f>
        <v>0</v>
      </c>
      <c r="J64" s="42">
        <f>H64+I64</f>
        <v>0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s="296" customFormat="1" ht="28.8" x14ac:dyDescent="0.2">
      <c r="A65" s="293" t="s">
        <v>149</v>
      </c>
      <c r="B65" s="293" t="s">
        <v>150</v>
      </c>
      <c r="C65" s="293" t="s">
        <v>151</v>
      </c>
      <c r="D65" s="293">
        <v>68.400000000000006</v>
      </c>
      <c r="E65" s="293"/>
      <c r="F65" s="90"/>
      <c r="G65" s="48">
        <f>E65+F65</f>
        <v>0</v>
      </c>
      <c r="H65" s="19">
        <f>TRUNC(E65*D65,2)</f>
        <v>0</v>
      </c>
      <c r="I65" s="31">
        <f>TRUNC(F65*D65,2)</f>
        <v>0</v>
      </c>
      <c r="J65" s="42">
        <f>H65+I65</f>
        <v>0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s="296" customFormat="1" ht="28.8" x14ac:dyDescent="0.2">
      <c r="A66" s="293" t="s">
        <v>152</v>
      </c>
      <c r="B66" s="293" t="s">
        <v>153</v>
      </c>
      <c r="C66" s="293" t="s">
        <v>151</v>
      </c>
      <c r="D66" s="293">
        <v>308.89999999999998</v>
      </c>
      <c r="E66" s="293"/>
      <c r="F66" s="90"/>
      <c r="G66" s="48">
        <f t="shared" ref="G66" si="36">E66+F66</f>
        <v>0</v>
      </c>
      <c r="H66" s="19">
        <f t="shared" ref="H66" si="37">TRUNC(E66*D66,2)</f>
        <v>0</v>
      </c>
      <c r="I66" s="31">
        <f t="shared" ref="I66" si="38">TRUNC(F66*D66,2)</f>
        <v>0</v>
      </c>
      <c r="J66" s="42">
        <f t="shared" ref="J66" si="39">H66+I66</f>
        <v>0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s="296" customFormat="1" ht="28.8" x14ac:dyDescent="0.2">
      <c r="A67" s="293" t="s">
        <v>154</v>
      </c>
      <c r="B67" s="293" t="s">
        <v>155</v>
      </c>
      <c r="C67" s="293" t="s">
        <v>151</v>
      </c>
      <c r="D67" s="293">
        <v>86.5</v>
      </c>
      <c r="E67" s="293"/>
      <c r="F67" s="90"/>
      <c r="G67" s="48">
        <f t="shared" ref="G67:G69" si="40">E67+F67</f>
        <v>0</v>
      </c>
      <c r="H67" s="19">
        <f t="shared" ref="H67:H69" si="41">TRUNC(E67*D67,2)</f>
        <v>0</v>
      </c>
      <c r="I67" s="31">
        <f t="shared" ref="I67:I69" si="42">TRUNC(F67*D67,2)</f>
        <v>0</v>
      </c>
      <c r="J67" s="42">
        <f t="shared" ref="J67:J69" si="43">H67+I67</f>
        <v>0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s="296" customFormat="1" ht="28.8" x14ac:dyDescent="0.2">
      <c r="A68" s="293" t="s">
        <v>156</v>
      </c>
      <c r="B68" s="293" t="s">
        <v>157</v>
      </c>
      <c r="C68" s="293" t="s">
        <v>151</v>
      </c>
      <c r="D68" s="293">
        <v>88.8</v>
      </c>
      <c r="E68" s="293"/>
      <c r="F68" s="90"/>
      <c r="G68" s="48">
        <f t="shared" si="40"/>
        <v>0</v>
      </c>
      <c r="H68" s="19">
        <f t="shared" si="41"/>
        <v>0</v>
      </c>
      <c r="I68" s="31">
        <f t="shared" si="42"/>
        <v>0</v>
      </c>
      <c r="J68" s="42">
        <f t="shared" si="43"/>
        <v>0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s="296" customFormat="1" ht="28.8" x14ac:dyDescent="0.2">
      <c r="A69" s="293" t="s">
        <v>158</v>
      </c>
      <c r="B69" s="293" t="s">
        <v>159</v>
      </c>
      <c r="C69" s="293" t="s">
        <v>151</v>
      </c>
      <c r="D69" s="293">
        <v>16.8</v>
      </c>
      <c r="E69" s="293"/>
      <c r="F69" s="90"/>
      <c r="G69" s="48">
        <f t="shared" si="40"/>
        <v>0</v>
      </c>
      <c r="H69" s="19">
        <f t="shared" si="41"/>
        <v>0</v>
      </c>
      <c r="I69" s="31">
        <f t="shared" si="42"/>
        <v>0</v>
      </c>
      <c r="J69" s="42">
        <f t="shared" si="43"/>
        <v>0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s="3" customFormat="1" x14ac:dyDescent="0.2">
      <c r="A70" s="297" t="s">
        <v>160</v>
      </c>
      <c r="B70" s="297" t="s">
        <v>161</v>
      </c>
      <c r="C70" s="297"/>
      <c r="D70" s="299"/>
      <c r="E70" s="299"/>
      <c r="F70" s="299"/>
      <c r="G70" s="299"/>
      <c r="H70" s="299"/>
      <c r="I70" s="299"/>
      <c r="J70" s="299"/>
    </row>
    <row r="71" spans="1:21" s="3" customFormat="1" ht="28.8" x14ac:dyDescent="0.2">
      <c r="A71" s="293" t="s">
        <v>162</v>
      </c>
      <c r="B71" s="293" t="s">
        <v>146</v>
      </c>
      <c r="C71" s="293" t="s">
        <v>46</v>
      </c>
      <c r="D71" s="293">
        <v>13.4</v>
      </c>
      <c r="E71" s="293"/>
      <c r="F71" s="293"/>
      <c r="G71" s="48">
        <f>E71+F71</f>
        <v>0</v>
      </c>
      <c r="H71" s="48">
        <f>TRUNC(E71*D71,2)</f>
        <v>0</v>
      </c>
      <c r="I71" s="48">
        <f>TRUNC(F71*D71,2)</f>
        <v>0</v>
      </c>
      <c r="J71" s="48">
        <f>H71+I71</f>
        <v>0</v>
      </c>
    </row>
    <row r="72" spans="1:21" s="3" customFormat="1" ht="38.4" x14ac:dyDescent="0.2">
      <c r="A72" s="293" t="s">
        <v>163</v>
      </c>
      <c r="B72" s="293" t="s">
        <v>164</v>
      </c>
      <c r="C72" s="293" t="s">
        <v>151</v>
      </c>
      <c r="D72" s="293">
        <v>112.3</v>
      </c>
      <c r="E72" s="293"/>
      <c r="F72" s="293"/>
      <c r="G72" s="48">
        <f t="shared" ref="G72:G73" si="44">E72+F72</f>
        <v>0</v>
      </c>
      <c r="H72" s="48">
        <f t="shared" ref="H72:H73" si="45">TRUNC(E72*D72,2)</f>
        <v>0</v>
      </c>
      <c r="I72" s="48">
        <f t="shared" ref="I72:I73" si="46">TRUNC(F72*D72,2)</f>
        <v>0</v>
      </c>
      <c r="J72" s="48">
        <f t="shared" ref="J72:J73" si="47">H72+I72</f>
        <v>0</v>
      </c>
    </row>
    <row r="73" spans="1:21" s="3" customFormat="1" ht="38.4" x14ac:dyDescent="0.2">
      <c r="A73" s="293" t="s">
        <v>165</v>
      </c>
      <c r="B73" s="293" t="s">
        <v>166</v>
      </c>
      <c r="C73" s="293" t="s">
        <v>151</v>
      </c>
      <c r="D73" s="293">
        <v>10</v>
      </c>
      <c r="E73" s="293"/>
      <c r="F73" s="293"/>
      <c r="G73" s="48">
        <f t="shared" si="44"/>
        <v>0</v>
      </c>
      <c r="H73" s="48">
        <f t="shared" si="45"/>
        <v>0</v>
      </c>
      <c r="I73" s="48">
        <f t="shared" si="46"/>
        <v>0</v>
      </c>
      <c r="J73" s="48">
        <f t="shared" si="47"/>
        <v>0</v>
      </c>
    </row>
    <row r="74" spans="1:21" s="3" customFormat="1" ht="38.4" x14ac:dyDescent="0.2">
      <c r="A74" s="293" t="s">
        <v>167</v>
      </c>
      <c r="B74" s="293" t="s">
        <v>168</v>
      </c>
      <c r="C74" s="293" t="s">
        <v>151</v>
      </c>
      <c r="D74" s="293">
        <v>887</v>
      </c>
      <c r="E74" s="293"/>
      <c r="F74" s="293"/>
      <c r="G74" s="48">
        <f>E74+F74</f>
        <v>0</v>
      </c>
      <c r="H74" s="48">
        <f>TRUNC(E74*D74,2)</f>
        <v>0</v>
      </c>
      <c r="I74" s="48">
        <f>TRUNC(F74*D74,2)</f>
        <v>0</v>
      </c>
      <c r="J74" s="48">
        <f>H74+I74</f>
        <v>0</v>
      </c>
    </row>
    <row r="75" spans="1:21" s="3" customFormat="1" ht="38.4" x14ac:dyDescent="0.2">
      <c r="A75" s="293" t="s">
        <v>169</v>
      </c>
      <c r="B75" s="293" t="s">
        <v>170</v>
      </c>
      <c r="C75" s="293" t="s">
        <v>151</v>
      </c>
      <c r="D75" s="293">
        <v>164.2</v>
      </c>
      <c r="E75" s="293"/>
      <c r="F75" s="293"/>
      <c r="G75" s="48">
        <f t="shared" ref="G75" si="48">E75+F75</f>
        <v>0</v>
      </c>
      <c r="H75" s="48">
        <f t="shared" ref="H75" si="49">TRUNC(E75*D75,2)</f>
        <v>0</v>
      </c>
      <c r="I75" s="48">
        <f t="shared" ref="I75" si="50">TRUNC(F75*D75,2)</f>
        <v>0</v>
      </c>
      <c r="J75" s="48">
        <f t="shared" ref="J75" si="51">H75+I75</f>
        <v>0</v>
      </c>
    </row>
    <row r="76" spans="1:21" s="3" customFormat="1" x14ac:dyDescent="0.2">
      <c r="A76" s="297" t="s">
        <v>171</v>
      </c>
      <c r="B76" s="297" t="s">
        <v>172</v>
      </c>
      <c r="C76" s="297"/>
      <c r="D76" s="299"/>
      <c r="E76" s="299"/>
      <c r="F76" s="299"/>
      <c r="G76" s="299"/>
      <c r="H76" s="299"/>
      <c r="I76" s="299"/>
      <c r="J76" s="299"/>
    </row>
    <row r="77" spans="1:21" s="3" customFormat="1" ht="28.8" x14ac:dyDescent="0.2">
      <c r="A77" s="293" t="s">
        <v>173</v>
      </c>
      <c r="B77" s="293" t="s">
        <v>146</v>
      </c>
      <c r="C77" s="293" t="s">
        <v>46</v>
      </c>
      <c r="D77" s="293">
        <v>9</v>
      </c>
      <c r="E77" s="293"/>
      <c r="F77" s="293"/>
      <c r="G77" s="48">
        <f>E77+F77</f>
        <v>0</v>
      </c>
      <c r="H77" s="48">
        <f>TRUNC(E77*D77,2)</f>
        <v>0</v>
      </c>
      <c r="I77" s="48">
        <f>TRUNC(F77*D77,2)</f>
        <v>0</v>
      </c>
      <c r="J77" s="48">
        <f>H77+I77</f>
        <v>0</v>
      </c>
    </row>
    <row r="78" spans="1:21" s="3" customFormat="1" ht="28.8" x14ac:dyDescent="0.2">
      <c r="A78" s="293" t="s">
        <v>174</v>
      </c>
      <c r="B78" s="293" t="s">
        <v>175</v>
      </c>
      <c r="C78" s="293" t="s">
        <v>10</v>
      </c>
      <c r="D78" s="293">
        <v>115.1</v>
      </c>
      <c r="E78" s="293"/>
      <c r="F78" s="293"/>
      <c r="G78" s="48">
        <f t="shared" ref="G78:G79" si="52">E78+F78</f>
        <v>0</v>
      </c>
      <c r="H78" s="48">
        <f t="shared" ref="H78:H79" si="53">TRUNC(E78*D78,2)</f>
        <v>0</v>
      </c>
      <c r="I78" s="48">
        <f t="shared" ref="I78:I79" si="54">TRUNC(F78*D78,2)</f>
        <v>0</v>
      </c>
      <c r="J78" s="48">
        <f t="shared" ref="J78:J79" si="55">H78+I78</f>
        <v>0</v>
      </c>
    </row>
    <row r="79" spans="1:21" s="3" customFormat="1" ht="28.8" x14ac:dyDescent="0.2">
      <c r="A79" s="293" t="s">
        <v>176</v>
      </c>
      <c r="B79" s="293" t="s">
        <v>150</v>
      </c>
      <c r="C79" s="293" t="s">
        <v>151</v>
      </c>
      <c r="D79" s="293">
        <v>123.2</v>
      </c>
      <c r="E79" s="293"/>
      <c r="F79" s="293"/>
      <c r="G79" s="48">
        <f t="shared" si="52"/>
        <v>0</v>
      </c>
      <c r="H79" s="48">
        <f t="shared" si="53"/>
        <v>0</v>
      </c>
      <c r="I79" s="48">
        <f t="shared" si="54"/>
        <v>0</v>
      </c>
      <c r="J79" s="48">
        <f t="shared" si="55"/>
        <v>0</v>
      </c>
    </row>
    <row r="80" spans="1:21" s="3" customFormat="1" ht="28.8" x14ac:dyDescent="0.2">
      <c r="A80" s="293" t="s">
        <v>177</v>
      </c>
      <c r="B80" s="293" t="s">
        <v>178</v>
      </c>
      <c r="C80" s="293" t="s">
        <v>151</v>
      </c>
      <c r="D80" s="293">
        <v>10.3</v>
      </c>
      <c r="E80" s="293"/>
      <c r="F80" s="293"/>
      <c r="G80" s="48">
        <f>E80+F80</f>
        <v>0</v>
      </c>
      <c r="H80" s="48">
        <f>TRUNC(E80*D80,2)</f>
        <v>0</v>
      </c>
      <c r="I80" s="48">
        <f>TRUNC(F80*D80,2)</f>
        <v>0</v>
      </c>
      <c r="J80" s="48">
        <f>H80+I80</f>
        <v>0</v>
      </c>
    </row>
    <row r="81" spans="1:10" s="3" customFormat="1" ht="28.8" x14ac:dyDescent="0.2">
      <c r="A81" s="293" t="s">
        <v>179</v>
      </c>
      <c r="B81" s="293" t="s">
        <v>153</v>
      </c>
      <c r="C81" s="293" t="s">
        <v>151</v>
      </c>
      <c r="D81" s="293">
        <v>18.5</v>
      </c>
      <c r="E81" s="293"/>
      <c r="F81" s="293"/>
      <c r="G81" s="48">
        <f t="shared" ref="G81" si="56">E81+F81</f>
        <v>0</v>
      </c>
      <c r="H81" s="48">
        <f t="shared" ref="H81" si="57">TRUNC(E81*D81,2)</f>
        <v>0</v>
      </c>
      <c r="I81" s="48">
        <f t="shared" ref="I81" si="58">TRUNC(F81*D81,2)</f>
        <v>0</v>
      </c>
      <c r="J81" s="48">
        <f t="shared" ref="J81" si="59">H81+I81</f>
        <v>0</v>
      </c>
    </row>
    <row r="82" spans="1:10" s="3" customFormat="1" ht="28.8" x14ac:dyDescent="0.2">
      <c r="A82" s="293" t="s">
        <v>181</v>
      </c>
      <c r="B82" s="293" t="s">
        <v>155</v>
      </c>
      <c r="C82" s="293" t="s">
        <v>151</v>
      </c>
      <c r="D82" s="293">
        <v>35.299999999999997</v>
      </c>
      <c r="E82" s="293"/>
      <c r="F82" s="293"/>
      <c r="G82" s="48">
        <f t="shared" ref="G82" si="60">E82+F82</f>
        <v>0</v>
      </c>
      <c r="H82" s="48">
        <f t="shared" ref="H82" si="61">TRUNC(E82*D82,2)</f>
        <v>0</v>
      </c>
      <c r="I82" s="48">
        <f t="shared" ref="I82" si="62">TRUNC(F82*D82,2)</f>
        <v>0</v>
      </c>
      <c r="J82" s="48">
        <f t="shared" ref="J82" si="63">H82+I82</f>
        <v>0</v>
      </c>
    </row>
    <row r="83" spans="1:10" s="3" customFormat="1" ht="28.8" x14ac:dyDescent="0.2">
      <c r="A83" s="293" t="s">
        <v>180</v>
      </c>
      <c r="B83" s="293" t="s">
        <v>157</v>
      </c>
      <c r="C83" s="293" t="s">
        <v>151</v>
      </c>
      <c r="D83" s="293">
        <v>64.8</v>
      </c>
      <c r="E83" s="293"/>
      <c r="F83" s="293"/>
      <c r="G83" s="48">
        <f t="shared" ref="G83" si="64">E83+F83</f>
        <v>0</v>
      </c>
      <c r="H83" s="48">
        <f t="shared" ref="H83" si="65">TRUNC(E83*D83,2)</f>
        <v>0</v>
      </c>
      <c r="I83" s="48">
        <f t="shared" ref="I83" si="66">TRUNC(F83*D83,2)</f>
        <v>0</v>
      </c>
      <c r="J83" s="48">
        <f t="shared" ref="J83" si="67">H83+I83</f>
        <v>0</v>
      </c>
    </row>
    <row r="84" spans="1:10" s="3" customFormat="1" ht="28.8" x14ac:dyDescent="0.2">
      <c r="A84" s="293" t="s">
        <v>182</v>
      </c>
      <c r="B84" s="293" t="s">
        <v>159</v>
      </c>
      <c r="C84" s="293" t="s">
        <v>151</v>
      </c>
      <c r="D84" s="353">
        <v>799.5</v>
      </c>
      <c r="E84" s="293"/>
      <c r="F84" s="293"/>
      <c r="G84" s="48">
        <f t="shared" ref="G84" si="68">E84+F84</f>
        <v>0</v>
      </c>
      <c r="H84" s="48">
        <f t="shared" ref="H84" si="69">TRUNC(E84*D84,2)</f>
        <v>0</v>
      </c>
      <c r="I84" s="48">
        <f t="shared" ref="I84" si="70">TRUNC(F84*D84,2)</f>
        <v>0</v>
      </c>
      <c r="J84" s="48">
        <f t="shared" ref="J84" si="71">H84+I84</f>
        <v>0</v>
      </c>
    </row>
    <row r="85" spans="1:10" s="3" customFormat="1" ht="9.6" x14ac:dyDescent="0.2">
      <c r="A85" s="97"/>
      <c r="B85" s="23" t="s">
        <v>59</v>
      </c>
      <c r="C85" s="82"/>
      <c r="D85" s="94"/>
      <c r="E85" s="31"/>
      <c r="F85" s="31"/>
      <c r="G85" s="48"/>
      <c r="H85" s="52">
        <f>SUM(H55:H84)</f>
        <v>0</v>
      </c>
      <c r="I85" s="52">
        <f>SUM(I55:I84)</f>
        <v>0</v>
      </c>
      <c r="J85" s="20"/>
    </row>
    <row r="86" spans="1:10" s="3" customFormat="1" ht="9.6" x14ac:dyDescent="0.2">
      <c r="A86" s="302"/>
      <c r="B86" s="303"/>
      <c r="C86" s="303"/>
      <c r="D86" s="303"/>
      <c r="E86" s="303"/>
      <c r="F86" s="303"/>
      <c r="G86" s="304"/>
      <c r="H86" s="305"/>
      <c r="I86" s="306">
        <f>H85+I85</f>
        <v>0</v>
      </c>
      <c r="J86" s="307"/>
    </row>
    <row r="87" spans="1:10" s="3" customFormat="1" ht="9.6" x14ac:dyDescent="0.2">
      <c r="A87" s="310">
        <v>4</v>
      </c>
      <c r="B87" s="310" t="s">
        <v>183</v>
      </c>
      <c r="C87" s="310"/>
      <c r="D87" s="310"/>
      <c r="E87" s="310"/>
      <c r="F87" s="310"/>
      <c r="G87" s="310"/>
      <c r="H87" s="310"/>
      <c r="I87" s="310"/>
      <c r="J87" s="310"/>
    </row>
    <row r="88" spans="1:10" s="3" customFormat="1" ht="28.8" x14ac:dyDescent="0.2">
      <c r="A88" s="311" t="s">
        <v>184</v>
      </c>
      <c r="B88" s="311" t="s">
        <v>185</v>
      </c>
      <c r="C88" s="311" t="s">
        <v>10</v>
      </c>
      <c r="D88" s="311">
        <v>87.66</v>
      </c>
      <c r="E88" s="311"/>
      <c r="F88" s="311"/>
      <c r="G88" s="48">
        <f>E88+F88</f>
        <v>0</v>
      </c>
      <c r="H88" s="48">
        <f>TRUNC(E88*D88,2)</f>
        <v>0</v>
      </c>
      <c r="I88" s="48">
        <f>TRUNC(F88*D88,2)</f>
        <v>0</v>
      </c>
      <c r="J88" s="48">
        <f>H88+I88</f>
        <v>0</v>
      </c>
    </row>
    <row r="89" spans="1:10" s="3" customFormat="1" ht="48" x14ac:dyDescent="0.2">
      <c r="A89" s="293" t="s">
        <v>186</v>
      </c>
      <c r="B89" s="293" t="s">
        <v>187</v>
      </c>
      <c r="C89" s="293" t="s">
        <v>10</v>
      </c>
      <c r="D89" s="293">
        <v>36.08</v>
      </c>
      <c r="E89" s="293"/>
      <c r="F89" s="293"/>
      <c r="G89" s="48">
        <f t="shared" ref="G89:G90" si="72">E89+F89</f>
        <v>0</v>
      </c>
      <c r="H89" s="48">
        <f t="shared" ref="H89:H90" si="73">TRUNC(E89*D89,2)</f>
        <v>0</v>
      </c>
      <c r="I89" s="48">
        <f t="shared" ref="I89:I90" si="74">TRUNC(F89*D89,2)</f>
        <v>0</v>
      </c>
      <c r="J89" s="48">
        <f t="shared" ref="J89:J90" si="75">H89+I89</f>
        <v>0</v>
      </c>
    </row>
    <row r="90" spans="1:10" s="3" customFormat="1" ht="48" x14ac:dyDescent="0.2">
      <c r="A90" s="293" t="s">
        <v>188</v>
      </c>
      <c r="B90" s="293" t="s">
        <v>189</v>
      </c>
      <c r="C90" s="293" t="s">
        <v>10</v>
      </c>
      <c r="D90" s="293">
        <v>6.24</v>
      </c>
      <c r="E90" s="293"/>
      <c r="F90" s="293"/>
      <c r="G90" s="48">
        <f t="shared" si="72"/>
        <v>0</v>
      </c>
      <c r="H90" s="48">
        <f t="shared" si="73"/>
        <v>0</v>
      </c>
      <c r="I90" s="48">
        <f t="shared" si="74"/>
        <v>0</v>
      </c>
      <c r="J90" s="48">
        <f t="shared" si="75"/>
        <v>0</v>
      </c>
    </row>
    <row r="91" spans="1:10" s="3" customFormat="1" ht="57.6" x14ac:dyDescent="0.2">
      <c r="A91" s="293" t="s">
        <v>190</v>
      </c>
      <c r="B91" s="293" t="s">
        <v>191</v>
      </c>
      <c r="C91" s="293" t="s">
        <v>10</v>
      </c>
      <c r="D91" s="293">
        <v>31.67</v>
      </c>
      <c r="E91" s="293"/>
      <c r="F91" s="293"/>
      <c r="G91" s="48">
        <f>E91+F91</f>
        <v>0</v>
      </c>
      <c r="H91" s="48">
        <f>TRUNC(E91*D91,2)</f>
        <v>0</v>
      </c>
      <c r="I91" s="48">
        <f>TRUNC(F91*D91,2)</f>
        <v>0</v>
      </c>
      <c r="J91" s="48">
        <f>H91+I91</f>
        <v>0</v>
      </c>
    </row>
    <row r="92" spans="1:10" s="3" customFormat="1" ht="38.4" x14ac:dyDescent="0.2">
      <c r="A92" s="293" t="s">
        <v>192</v>
      </c>
      <c r="B92" s="293" t="s">
        <v>193</v>
      </c>
      <c r="C92" s="293" t="s">
        <v>10</v>
      </c>
      <c r="D92" s="293">
        <v>43.75</v>
      </c>
      <c r="E92" s="293"/>
      <c r="F92" s="293"/>
      <c r="G92" s="48">
        <f t="shared" ref="G92:G94" si="76">E92+F92</f>
        <v>0</v>
      </c>
      <c r="H92" s="48">
        <f t="shared" ref="H92:H94" si="77">TRUNC(E92*D92,2)</f>
        <v>0</v>
      </c>
      <c r="I92" s="48">
        <f t="shared" ref="I92:I94" si="78">TRUNC(F92*D92,2)</f>
        <v>0</v>
      </c>
      <c r="J92" s="48">
        <f t="shared" ref="J92:J94" si="79">H92+I92</f>
        <v>0</v>
      </c>
    </row>
    <row r="93" spans="1:10" s="3" customFormat="1" ht="19.2" x14ac:dyDescent="0.2">
      <c r="A93" s="293" t="s">
        <v>194</v>
      </c>
      <c r="B93" s="293" t="s">
        <v>195</v>
      </c>
      <c r="C93" s="293" t="s">
        <v>10</v>
      </c>
      <c r="D93" s="293">
        <v>37.590000000000003</v>
      </c>
      <c r="E93" s="293"/>
      <c r="F93" s="293"/>
      <c r="G93" s="48">
        <f t="shared" si="76"/>
        <v>0</v>
      </c>
      <c r="H93" s="48">
        <f t="shared" si="77"/>
        <v>0</v>
      </c>
      <c r="I93" s="48">
        <f t="shared" si="78"/>
        <v>0</v>
      </c>
      <c r="J93" s="48">
        <f t="shared" si="79"/>
        <v>0</v>
      </c>
    </row>
    <row r="94" spans="1:10" s="3" customFormat="1" ht="19.2" x14ac:dyDescent="0.2">
      <c r="A94" s="293" t="s">
        <v>196</v>
      </c>
      <c r="B94" s="293" t="s">
        <v>197</v>
      </c>
      <c r="C94" s="293" t="s">
        <v>10</v>
      </c>
      <c r="D94" s="293">
        <v>7.74</v>
      </c>
      <c r="E94" s="293"/>
      <c r="F94" s="293"/>
      <c r="G94" s="48">
        <f t="shared" si="76"/>
        <v>0</v>
      </c>
      <c r="H94" s="48">
        <f t="shared" si="77"/>
        <v>0</v>
      </c>
      <c r="I94" s="48">
        <f t="shared" si="78"/>
        <v>0</v>
      </c>
      <c r="J94" s="48">
        <f t="shared" si="79"/>
        <v>0</v>
      </c>
    </row>
    <row r="95" spans="1:10" s="3" customFormat="1" ht="9.6" x14ac:dyDescent="0.2">
      <c r="A95" s="97"/>
      <c r="B95" s="23" t="s">
        <v>59</v>
      </c>
      <c r="C95" s="82"/>
      <c r="D95" s="94"/>
      <c r="E95" s="31"/>
      <c r="F95" s="31"/>
      <c r="G95" s="48"/>
      <c r="H95" s="52">
        <f>SUM(H88:H94)</f>
        <v>0</v>
      </c>
      <c r="I95" s="52">
        <f>SUM(I88:I94)</f>
        <v>0</v>
      </c>
      <c r="J95" s="20"/>
    </row>
    <row r="96" spans="1:10" s="3" customFormat="1" ht="9.6" x14ac:dyDescent="0.2">
      <c r="A96" s="302"/>
      <c r="B96" s="303"/>
      <c r="C96" s="303"/>
      <c r="D96" s="303"/>
      <c r="E96" s="303"/>
      <c r="F96" s="303"/>
      <c r="G96" s="304"/>
      <c r="H96" s="305"/>
      <c r="I96" s="306">
        <f>H95+I95</f>
        <v>0</v>
      </c>
      <c r="J96" s="307"/>
    </row>
    <row r="97" spans="1:10" s="3" customFormat="1" ht="9.6" x14ac:dyDescent="0.2">
      <c r="A97" s="310">
        <v>5</v>
      </c>
      <c r="B97" s="310" t="s">
        <v>198</v>
      </c>
      <c r="C97" s="310"/>
      <c r="D97" s="310"/>
      <c r="E97" s="310"/>
      <c r="F97" s="310"/>
      <c r="G97" s="310"/>
      <c r="H97" s="310"/>
      <c r="I97" s="310"/>
      <c r="J97" s="310"/>
    </row>
    <row r="98" spans="1:10" s="300" customFormat="1" x14ac:dyDescent="0.25">
      <c r="A98" s="308" t="s">
        <v>203</v>
      </c>
      <c r="B98" s="308" t="s">
        <v>204</v>
      </c>
      <c r="C98" s="308"/>
      <c r="D98" s="309"/>
      <c r="E98" s="309"/>
      <c r="F98" s="309"/>
      <c r="G98" s="309"/>
      <c r="H98" s="309"/>
      <c r="I98" s="309"/>
      <c r="J98" s="309"/>
    </row>
    <row r="99" spans="1:10" s="3" customFormat="1" ht="96" x14ac:dyDescent="0.2">
      <c r="A99" s="293" t="s">
        <v>199</v>
      </c>
      <c r="B99" s="293" t="s">
        <v>200</v>
      </c>
      <c r="C99" s="293" t="s">
        <v>10</v>
      </c>
      <c r="D99" s="293">
        <v>141.96</v>
      </c>
      <c r="E99" s="293"/>
      <c r="F99" s="293"/>
      <c r="G99" s="48">
        <f>E99+F99</f>
        <v>0</v>
      </c>
      <c r="H99" s="48">
        <f>TRUNC(E99*D99,2)</f>
        <v>0</v>
      </c>
      <c r="I99" s="48">
        <f>TRUNC(F99*D99,2)</f>
        <v>0</v>
      </c>
      <c r="J99" s="48">
        <f>H99+I99</f>
        <v>0</v>
      </c>
    </row>
    <row r="100" spans="1:10" s="3" customFormat="1" ht="36.75" customHeight="1" x14ac:dyDescent="0.2">
      <c r="A100" s="293" t="s">
        <v>201</v>
      </c>
      <c r="B100" s="293" t="s">
        <v>202</v>
      </c>
      <c r="C100" s="293" t="s">
        <v>67</v>
      </c>
      <c r="D100" s="293">
        <v>23.52</v>
      </c>
      <c r="E100" s="293"/>
      <c r="F100" s="293"/>
      <c r="G100" s="48">
        <f t="shared" ref="G100" si="80">E100+F100</f>
        <v>0</v>
      </c>
      <c r="H100" s="48">
        <f t="shared" ref="H100" si="81">TRUNC(E100*D100,2)</f>
        <v>0</v>
      </c>
      <c r="I100" s="48">
        <f t="shared" ref="I100" si="82">TRUNC(F100*D100,2)</f>
        <v>0</v>
      </c>
      <c r="J100" s="48">
        <f t="shared" ref="J100" si="83">H100+I100</f>
        <v>0</v>
      </c>
    </row>
    <row r="101" spans="1:10" s="3" customFormat="1" x14ac:dyDescent="0.2">
      <c r="A101" s="297" t="s">
        <v>205</v>
      </c>
      <c r="B101" s="297" t="s">
        <v>206</v>
      </c>
      <c r="C101" s="298"/>
      <c r="D101" s="301"/>
      <c r="E101" s="299"/>
      <c r="F101" s="299"/>
      <c r="G101" s="299"/>
      <c r="H101" s="299"/>
      <c r="I101" s="299"/>
      <c r="J101" s="299"/>
    </row>
    <row r="102" spans="1:10" s="3" customFormat="1" ht="28.8" x14ac:dyDescent="0.2">
      <c r="A102" s="293" t="s">
        <v>207</v>
      </c>
      <c r="B102" s="293" t="s">
        <v>208</v>
      </c>
      <c r="C102" s="293" t="s">
        <v>67</v>
      </c>
      <c r="D102" s="293">
        <v>10.4</v>
      </c>
      <c r="E102" s="293"/>
      <c r="F102" s="293"/>
      <c r="G102" s="48">
        <f>E102+F102</f>
        <v>0</v>
      </c>
      <c r="H102" s="48">
        <f>TRUNC(E102*D102,2)</f>
        <v>0</v>
      </c>
      <c r="I102" s="48">
        <f>TRUNC(F102*D102,2)</f>
        <v>0</v>
      </c>
      <c r="J102" s="48">
        <f>H102+I102</f>
        <v>0</v>
      </c>
    </row>
    <row r="103" spans="1:10" s="3" customFormat="1" ht="28.8" x14ac:dyDescent="0.2">
      <c r="A103" s="293" t="s">
        <v>209</v>
      </c>
      <c r="B103" s="293" t="s">
        <v>210</v>
      </c>
      <c r="C103" s="293" t="s">
        <v>67</v>
      </c>
      <c r="D103" s="293">
        <v>104.08</v>
      </c>
      <c r="E103" s="293"/>
      <c r="F103" s="293"/>
      <c r="G103" s="48">
        <f t="shared" ref="G103" si="84">E103+F103</f>
        <v>0</v>
      </c>
      <c r="H103" s="48">
        <f t="shared" ref="H103" si="85">TRUNC(E103*D103,2)</f>
        <v>0</v>
      </c>
      <c r="I103" s="48">
        <f t="shared" ref="I103" si="86">TRUNC(F103*D103,2)</f>
        <v>0</v>
      </c>
      <c r="J103" s="48">
        <f t="shared" ref="J103" si="87">H103+I103</f>
        <v>0</v>
      </c>
    </row>
    <row r="104" spans="1:10" s="3" customFormat="1" x14ac:dyDescent="0.2">
      <c r="A104" s="297" t="s">
        <v>211</v>
      </c>
      <c r="B104" s="297" t="s">
        <v>212</v>
      </c>
      <c r="C104" s="297"/>
      <c r="D104" s="299"/>
      <c r="E104" s="299"/>
      <c r="F104" s="299"/>
      <c r="G104" s="299"/>
      <c r="H104" s="299"/>
      <c r="I104" s="299"/>
      <c r="J104" s="299"/>
    </row>
    <row r="105" spans="1:10" s="3" customFormat="1" ht="48" x14ac:dyDescent="0.2">
      <c r="A105" s="293" t="s">
        <v>213</v>
      </c>
      <c r="B105" s="293" t="s">
        <v>214</v>
      </c>
      <c r="C105" s="293" t="s">
        <v>10</v>
      </c>
      <c r="D105" s="293">
        <v>291.39999999999998</v>
      </c>
      <c r="E105" s="293"/>
      <c r="F105" s="293"/>
      <c r="G105" s="48">
        <f>E105+F105</f>
        <v>0</v>
      </c>
      <c r="H105" s="48">
        <f>TRUNC(E105*D105,2)</f>
        <v>0</v>
      </c>
      <c r="I105" s="48">
        <f>TRUNC(F105*D105,2)</f>
        <v>0</v>
      </c>
      <c r="J105" s="48">
        <f>H105+I105</f>
        <v>0</v>
      </c>
    </row>
    <row r="106" spans="1:10" s="3" customFormat="1" ht="26.4" x14ac:dyDescent="0.2">
      <c r="A106" s="297" t="s">
        <v>215</v>
      </c>
      <c r="B106" s="297" t="s">
        <v>216</v>
      </c>
      <c r="C106" s="297"/>
      <c r="D106" s="299"/>
      <c r="E106" s="299"/>
      <c r="F106" s="299"/>
      <c r="G106" s="299"/>
      <c r="H106" s="299"/>
      <c r="I106" s="299"/>
      <c r="J106" s="299"/>
    </row>
    <row r="107" spans="1:10" s="3" customFormat="1" ht="19.2" x14ac:dyDescent="0.2">
      <c r="A107" s="293" t="s">
        <v>217</v>
      </c>
      <c r="B107" s="293" t="s">
        <v>218</v>
      </c>
      <c r="C107" s="293" t="s">
        <v>69</v>
      </c>
      <c r="D107" s="293">
        <v>4</v>
      </c>
      <c r="E107" s="293"/>
      <c r="F107" s="293"/>
      <c r="G107" s="48">
        <f>E107+F107</f>
        <v>0</v>
      </c>
      <c r="H107" s="48">
        <f>TRUNC(E107*D107,2)</f>
        <v>0</v>
      </c>
      <c r="I107" s="48">
        <f>TRUNC(F107*D107,2)</f>
        <v>0</v>
      </c>
      <c r="J107" s="48">
        <f>H107+I107</f>
        <v>0</v>
      </c>
    </row>
    <row r="108" spans="1:10" s="3" customFormat="1" ht="9.6" x14ac:dyDescent="0.2">
      <c r="A108" s="97"/>
      <c r="B108" s="23" t="s">
        <v>59</v>
      </c>
      <c r="C108" s="82"/>
      <c r="D108" s="94"/>
      <c r="E108" s="31"/>
      <c r="F108" s="31"/>
      <c r="G108" s="48"/>
      <c r="H108" s="52">
        <f>SUM(H99:H107)</f>
        <v>0</v>
      </c>
      <c r="I108" s="52">
        <f>SUM(I99:I107)</f>
        <v>0</v>
      </c>
      <c r="J108" s="20"/>
    </row>
    <row r="109" spans="1:10" s="3" customFormat="1" ht="9.6" x14ac:dyDescent="0.2">
      <c r="A109" s="98"/>
      <c r="B109" s="56"/>
      <c r="C109" s="56"/>
      <c r="D109" s="56"/>
      <c r="E109" s="56"/>
      <c r="F109" s="56"/>
      <c r="G109" s="54"/>
      <c r="H109" s="53"/>
      <c r="I109" s="55">
        <f>H108+I108</f>
        <v>0</v>
      </c>
      <c r="J109" s="57"/>
    </row>
    <row r="110" spans="1:10" s="3" customFormat="1" ht="9.6" x14ac:dyDescent="0.2">
      <c r="A110" s="310">
        <v>6</v>
      </c>
      <c r="B110" s="310" t="s">
        <v>219</v>
      </c>
      <c r="C110" s="310"/>
      <c r="D110" s="310"/>
      <c r="E110" s="310"/>
      <c r="F110" s="310"/>
      <c r="G110" s="310"/>
      <c r="H110" s="310"/>
      <c r="I110" s="310"/>
      <c r="J110" s="310"/>
    </row>
    <row r="111" spans="1:10" s="3" customFormat="1" ht="28.8" x14ac:dyDescent="0.2">
      <c r="A111" s="293" t="s">
        <v>220</v>
      </c>
      <c r="B111" s="293" t="s">
        <v>221</v>
      </c>
      <c r="C111" s="293" t="s">
        <v>10</v>
      </c>
      <c r="D111" s="293">
        <v>26.83</v>
      </c>
      <c r="E111" s="293"/>
      <c r="F111" s="293"/>
      <c r="G111" s="48">
        <f>E111+F111</f>
        <v>0</v>
      </c>
      <c r="H111" s="48">
        <f>TRUNC(E111*D111,2)</f>
        <v>0</v>
      </c>
      <c r="I111" s="48">
        <f>TRUNC(F111*D111,2)</f>
        <v>0</v>
      </c>
      <c r="J111" s="48">
        <f>H111+I111</f>
        <v>0</v>
      </c>
    </row>
    <row r="112" spans="1:10" s="3" customFormat="1" ht="36.75" customHeight="1" x14ac:dyDescent="0.2">
      <c r="A112" s="293" t="s">
        <v>222</v>
      </c>
      <c r="B112" s="293" t="s">
        <v>223</v>
      </c>
      <c r="C112" s="293" t="s">
        <v>10</v>
      </c>
      <c r="D112" s="293">
        <v>63.91</v>
      </c>
      <c r="E112" s="293"/>
      <c r="F112" s="293"/>
      <c r="G112" s="48">
        <f t="shared" ref="G112" si="88">E112+F112</f>
        <v>0</v>
      </c>
      <c r="H112" s="48">
        <f t="shared" ref="H112" si="89">TRUNC(E112*D112,2)</f>
        <v>0</v>
      </c>
      <c r="I112" s="48">
        <f t="shared" ref="I112" si="90">TRUNC(F112*D112,2)</f>
        <v>0</v>
      </c>
      <c r="J112" s="48">
        <f t="shared" ref="J112" si="91">H112+I112</f>
        <v>0</v>
      </c>
    </row>
    <row r="113" spans="1:10" s="3" customFormat="1" ht="9.6" x14ac:dyDescent="0.2">
      <c r="A113" s="97"/>
      <c r="B113" s="23" t="s">
        <v>59</v>
      </c>
      <c r="C113" s="82"/>
      <c r="D113" s="94"/>
      <c r="E113" s="31"/>
      <c r="F113" s="31"/>
      <c r="G113" s="48"/>
      <c r="H113" s="52">
        <f>SUM(H111:H112)</f>
        <v>0</v>
      </c>
      <c r="I113" s="52">
        <f>SUM(I111:I112)</f>
        <v>0</v>
      </c>
      <c r="J113" s="20"/>
    </row>
    <row r="114" spans="1:10" s="3" customFormat="1" ht="9.6" x14ac:dyDescent="0.2">
      <c r="A114" s="98"/>
      <c r="B114" s="56"/>
      <c r="C114" s="56"/>
      <c r="D114" s="56"/>
      <c r="E114" s="56"/>
      <c r="F114" s="56"/>
      <c r="G114" s="54"/>
      <c r="H114" s="53"/>
      <c r="I114" s="55">
        <f>H113+I113</f>
        <v>0</v>
      </c>
      <c r="J114" s="57"/>
    </row>
    <row r="115" spans="1:10" s="3" customFormat="1" ht="9.6" x14ac:dyDescent="0.2">
      <c r="A115" s="310">
        <v>7</v>
      </c>
      <c r="B115" s="310" t="s">
        <v>224</v>
      </c>
      <c r="C115" s="310"/>
      <c r="D115" s="310"/>
      <c r="E115" s="310"/>
      <c r="F115" s="310"/>
      <c r="G115" s="310"/>
      <c r="H115" s="310"/>
      <c r="I115" s="310"/>
      <c r="J115" s="310"/>
    </row>
    <row r="116" spans="1:10" s="300" customFormat="1" x14ac:dyDescent="0.25">
      <c r="A116" s="297" t="s">
        <v>225</v>
      </c>
      <c r="B116" s="297" t="s">
        <v>226</v>
      </c>
      <c r="C116" s="308"/>
      <c r="D116" s="309"/>
      <c r="E116" s="309"/>
      <c r="F116" s="309"/>
      <c r="G116" s="309"/>
      <c r="H116" s="309"/>
      <c r="I116" s="309"/>
      <c r="J116" s="309"/>
    </row>
    <row r="117" spans="1:10" s="3" customFormat="1" ht="19.2" x14ac:dyDescent="0.2">
      <c r="A117" s="293" t="s">
        <v>227</v>
      </c>
      <c r="B117" s="293" t="s">
        <v>228</v>
      </c>
      <c r="C117" s="293" t="s">
        <v>10</v>
      </c>
      <c r="D117" s="293">
        <v>135.29</v>
      </c>
      <c r="E117" s="293"/>
      <c r="F117" s="293"/>
      <c r="G117" s="48">
        <f>E117+F117</f>
        <v>0</v>
      </c>
      <c r="H117" s="48">
        <f>TRUNC(E117*D117,2)</f>
        <v>0</v>
      </c>
      <c r="I117" s="48">
        <f>TRUNC(F117*D117,2)</f>
        <v>0</v>
      </c>
      <c r="J117" s="48">
        <f>H117+I117</f>
        <v>0</v>
      </c>
    </row>
    <row r="118" spans="1:10" s="3" customFormat="1" ht="36.75" customHeight="1" x14ac:dyDescent="0.2">
      <c r="A118" s="293" t="s">
        <v>229</v>
      </c>
      <c r="B118" s="293" t="s">
        <v>230</v>
      </c>
      <c r="C118" s="293" t="s">
        <v>10</v>
      </c>
      <c r="D118" s="293">
        <v>216.37</v>
      </c>
      <c r="E118" s="293"/>
      <c r="F118" s="293"/>
      <c r="G118" s="48">
        <f t="shared" ref="G118" si="92">E118+F118</f>
        <v>0</v>
      </c>
      <c r="H118" s="48">
        <f t="shared" ref="H118" si="93">TRUNC(E118*D118,2)</f>
        <v>0</v>
      </c>
      <c r="I118" s="48">
        <f t="shared" ref="I118" si="94">TRUNC(F118*D118,2)</f>
        <v>0</v>
      </c>
      <c r="J118" s="48">
        <f t="shared" ref="J118" si="95">H118+I118</f>
        <v>0</v>
      </c>
    </row>
    <row r="119" spans="1:10" s="3" customFormat="1" ht="28.8" x14ac:dyDescent="0.2">
      <c r="A119" s="293" t="s">
        <v>231</v>
      </c>
      <c r="B119" s="293" t="s">
        <v>232</v>
      </c>
      <c r="C119" s="293" t="s">
        <v>10</v>
      </c>
      <c r="D119" s="293">
        <v>216.37</v>
      </c>
      <c r="E119" s="293"/>
      <c r="F119" s="293"/>
      <c r="G119" s="48">
        <f>E119+F119</f>
        <v>0</v>
      </c>
      <c r="H119" s="48">
        <f>TRUNC(E119*D119,2)</f>
        <v>0</v>
      </c>
      <c r="I119" s="48">
        <f>TRUNC(F119*D119,2)</f>
        <v>0</v>
      </c>
      <c r="J119" s="48">
        <f>H119+I119</f>
        <v>0</v>
      </c>
    </row>
    <row r="120" spans="1:10" s="3" customFormat="1" ht="36.75" customHeight="1" x14ac:dyDescent="0.2">
      <c r="A120" s="293" t="s">
        <v>233</v>
      </c>
      <c r="B120" s="293" t="s">
        <v>234</v>
      </c>
      <c r="C120" s="293" t="s">
        <v>10</v>
      </c>
      <c r="D120" s="293">
        <v>171.03</v>
      </c>
      <c r="E120" s="293"/>
      <c r="F120" s="293"/>
      <c r="G120" s="48">
        <f t="shared" ref="G120" si="96">E120+F120</f>
        <v>0</v>
      </c>
      <c r="H120" s="48">
        <f t="shared" ref="H120" si="97">TRUNC(E120*D120,2)</f>
        <v>0</v>
      </c>
      <c r="I120" s="48">
        <f t="shared" ref="I120" si="98">TRUNC(F120*D120,2)</f>
        <v>0</v>
      </c>
      <c r="J120" s="48">
        <f t="shared" ref="J120" si="99">H120+I120</f>
        <v>0</v>
      </c>
    </row>
    <row r="121" spans="1:10" s="3" customFormat="1" ht="28.8" x14ac:dyDescent="0.2">
      <c r="A121" s="293" t="s">
        <v>235</v>
      </c>
      <c r="B121" s="293" t="s">
        <v>236</v>
      </c>
      <c r="C121" s="293" t="s">
        <v>10</v>
      </c>
      <c r="D121" s="293">
        <v>45.34</v>
      </c>
      <c r="E121" s="293"/>
      <c r="F121" s="293"/>
      <c r="G121" s="48">
        <f>E121+F121</f>
        <v>0</v>
      </c>
      <c r="H121" s="48">
        <f>TRUNC(E121*D121,2)</f>
        <v>0</v>
      </c>
      <c r="I121" s="48">
        <f>TRUNC(F121*D121,2)</f>
        <v>0</v>
      </c>
      <c r="J121" s="48">
        <f>H121+I121</f>
        <v>0</v>
      </c>
    </row>
    <row r="122" spans="1:10" s="3" customFormat="1" ht="36.75" customHeight="1" x14ac:dyDescent="0.2">
      <c r="A122" s="293" t="s">
        <v>237</v>
      </c>
      <c r="B122" s="293" t="s">
        <v>238</v>
      </c>
      <c r="C122" s="293" t="s">
        <v>10</v>
      </c>
      <c r="D122" s="293">
        <v>85.54</v>
      </c>
      <c r="E122" s="293"/>
      <c r="F122" s="293"/>
      <c r="G122" s="48">
        <f t="shared" ref="G122" si="100">E122+F122</f>
        <v>0</v>
      </c>
      <c r="H122" s="48">
        <f t="shared" ref="H122" si="101">TRUNC(E122*D122,2)</f>
        <v>0</v>
      </c>
      <c r="I122" s="48">
        <f t="shared" ref="I122" si="102">TRUNC(F122*D122,2)</f>
        <v>0</v>
      </c>
      <c r="J122" s="48">
        <f t="shared" ref="J122" si="103">H122+I122</f>
        <v>0</v>
      </c>
    </row>
    <row r="123" spans="1:10" s="3" customFormat="1" ht="57.6" x14ac:dyDescent="0.2">
      <c r="A123" s="293" t="s">
        <v>239</v>
      </c>
      <c r="B123" s="293" t="s">
        <v>240</v>
      </c>
      <c r="C123" s="293" t="s">
        <v>10</v>
      </c>
      <c r="D123" s="293">
        <v>243.98</v>
      </c>
      <c r="E123" s="293"/>
      <c r="F123" s="293"/>
      <c r="G123" s="48">
        <f>E123+F123</f>
        <v>0</v>
      </c>
      <c r="H123" s="48">
        <f>TRUNC(E123*D123,2)</f>
        <v>0</v>
      </c>
      <c r="I123" s="48">
        <f>TRUNC(F123*D123,2)</f>
        <v>0</v>
      </c>
      <c r="J123" s="48">
        <f>H123+I123</f>
        <v>0</v>
      </c>
    </row>
    <row r="124" spans="1:10" s="3" customFormat="1" ht="36.75" customHeight="1" x14ac:dyDescent="0.2">
      <c r="A124" s="293" t="s">
        <v>241</v>
      </c>
      <c r="B124" s="293" t="s">
        <v>242</v>
      </c>
      <c r="C124" s="293" t="s">
        <v>10</v>
      </c>
      <c r="D124" s="293">
        <v>218.25</v>
      </c>
      <c r="E124" s="293"/>
      <c r="F124" s="293"/>
      <c r="G124" s="48">
        <f t="shared" ref="G124" si="104">E124+F124</f>
        <v>0</v>
      </c>
      <c r="H124" s="48">
        <f t="shared" ref="H124" si="105">TRUNC(E124*D124,2)</f>
        <v>0</v>
      </c>
      <c r="I124" s="48">
        <f t="shared" ref="I124" si="106">TRUNC(F124*D124,2)</f>
        <v>0</v>
      </c>
      <c r="J124" s="48">
        <f t="shared" ref="J124" si="107">H124+I124</f>
        <v>0</v>
      </c>
    </row>
    <row r="125" spans="1:10" s="3" customFormat="1" ht="57.6" x14ac:dyDescent="0.2">
      <c r="A125" s="293" t="s">
        <v>243</v>
      </c>
      <c r="B125" s="293" t="s">
        <v>244</v>
      </c>
      <c r="C125" s="293" t="s">
        <v>10</v>
      </c>
      <c r="D125" s="293">
        <v>69.73</v>
      </c>
      <c r="E125" s="293"/>
      <c r="F125" s="293"/>
      <c r="G125" s="48">
        <f>E125+F125</f>
        <v>0</v>
      </c>
      <c r="H125" s="48">
        <f>TRUNC(E125*D125,2)</f>
        <v>0</v>
      </c>
      <c r="I125" s="48">
        <f>TRUNC(F125*D125,2)</f>
        <v>0</v>
      </c>
      <c r="J125" s="48">
        <f>H125+I125</f>
        <v>0</v>
      </c>
    </row>
    <row r="126" spans="1:10" s="3" customFormat="1" ht="36.75" customHeight="1" x14ac:dyDescent="0.2">
      <c r="A126" s="293" t="s">
        <v>245</v>
      </c>
      <c r="B126" s="293" t="s">
        <v>246</v>
      </c>
      <c r="C126" s="293" t="s">
        <v>10</v>
      </c>
      <c r="D126" s="293">
        <v>65.56</v>
      </c>
      <c r="E126" s="293"/>
      <c r="F126" s="293"/>
      <c r="G126" s="48">
        <f t="shared" ref="G126" si="108">E126+F126</f>
        <v>0</v>
      </c>
      <c r="H126" s="48">
        <f t="shared" ref="H126" si="109">TRUNC(E126*D126,2)</f>
        <v>0</v>
      </c>
      <c r="I126" s="48">
        <f t="shared" ref="I126" si="110">TRUNC(F126*D126,2)</f>
        <v>0</v>
      </c>
      <c r="J126" s="48">
        <f t="shared" ref="J126" si="111">H126+I126</f>
        <v>0</v>
      </c>
    </row>
    <row r="127" spans="1:10" s="3" customFormat="1" ht="38.4" x14ac:dyDescent="0.2">
      <c r="A127" s="293" t="s">
        <v>247</v>
      </c>
      <c r="B127" s="293" t="s">
        <v>248</v>
      </c>
      <c r="C127" s="293" t="s">
        <v>10</v>
      </c>
      <c r="D127" s="293">
        <v>43.45</v>
      </c>
      <c r="E127" s="293"/>
      <c r="F127" s="293"/>
      <c r="G127" s="48">
        <f>E127+F127</f>
        <v>0</v>
      </c>
      <c r="H127" s="48">
        <f>TRUNC(E127*D127,2)</f>
        <v>0</v>
      </c>
      <c r="I127" s="48">
        <f>TRUNC(F127*D127,2)</f>
        <v>0</v>
      </c>
      <c r="J127" s="48">
        <f>H127+I127</f>
        <v>0</v>
      </c>
    </row>
    <row r="128" spans="1:10" s="3" customFormat="1" x14ac:dyDescent="0.2">
      <c r="A128" s="297" t="s">
        <v>249</v>
      </c>
      <c r="B128" s="297" t="s">
        <v>250</v>
      </c>
      <c r="C128" s="298"/>
      <c r="D128" s="301"/>
      <c r="E128" s="299"/>
      <c r="F128" s="299"/>
      <c r="G128" s="299"/>
      <c r="H128" s="299"/>
      <c r="I128" s="299"/>
      <c r="J128" s="299"/>
    </row>
    <row r="129" spans="1:10" s="3" customFormat="1" ht="38.4" x14ac:dyDescent="0.2">
      <c r="A129" s="293" t="s">
        <v>251</v>
      </c>
      <c r="B129" s="293" t="s">
        <v>252</v>
      </c>
      <c r="C129" s="293" t="s">
        <v>67</v>
      </c>
      <c r="D129" s="293">
        <v>59.18</v>
      </c>
      <c r="E129" s="293"/>
      <c r="F129" s="293"/>
      <c r="G129" s="48">
        <f>E129+F129</f>
        <v>0</v>
      </c>
      <c r="H129" s="48">
        <f>TRUNC(E129*D129,2)</f>
        <v>0</v>
      </c>
      <c r="I129" s="48">
        <f>TRUNC(F129*D129,2)</f>
        <v>0</v>
      </c>
      <c r="J129" s="48">
        <f>H129+I129</f>
        <v>0</v>
      </c>
    </row>
    <row r="130" spans="1:10" s="3" customFormat="1" ht="48" x14ac:dyDescent="0.2">
      <c r="A130" s="293" t="s">
        <v>253</v>
      </c>
      <c r="B130" s="293" t="s">
        <v>254</v>
      </c>
      <c r="C130" s="293" t="s">
        <v>10</v>
      </c>
      <c r="D130" s="293">
        <v>2.2799999999999998</v>
      </c>
      <c r="E130" s="293"/>
      <c r="F130" s="293"/>
      <c r="G130" s="48">
        <f t="shared" ref="G130" si="112">E130+F130</f>
        <v>0</v>
      </c>
      <c r="H130" s="48">
        <f t="shared" ref="H130" si="113">TRUNC(E130*D130,2)</f>
        <v>0</v>
      </c>
      <c r="I130" s="48">
        <f t="shared" ref="I130" si="114">TRUNC(F130*D130,2)</f>
        <v>0</v>
      </c>
      <c r="J130" s="48">
        <f t="shared" ref="J130" si="115">H130+I130</f>
        <v>0</v>
      </c>
    </row>
    <row r="131" spans="1:10" s="3" customFormat="1" ht="9.6" x14ac:dyDescent="0.2">
      <c r="A131" s="97"/>
      <c r="B131" s="23" t="s">
        <v>59</v>
      </c>
      <c r="C131" s="82"/>
      <c r="D131" s="94"/>
      <c r="E131" s="31"/>
      <c r="F131" s="31"/>
      <c r="G131" s="48"/>
      <c r="H131" s="52">
        <f>SUM(H117:H130)</f>
        <v>0</v>
      </c>
      <c r="I131" s="52">
        <f>SUM(I117:I130)</f>
        <v>0</v>
      </c>
      <c r="J131" s="20"/>
    </row>
    <row r="132" spans="1:10" s="3" customFormat="1" ht="9.6" x14ac:dyDescent="0.2">
      <c r="A132" s="98"/>
      <c r="B132" s="56"/>
      <c r="C132" s="56"/>
      <c r="D132" s="56"/>
      <c r="E132" s="56"/>
      <c r="F132" s="56"/>
      <c r="G132" s="54"/>
      <c r="H132" s="53"/>
      <c r="I132" s="55">
        <f>H131+I131</f>
        <v>0</v>
      </c>
      <c r="J132" s="57"/>
    </row>
    <row r="133" spans="1:10" s="3" customFormat="1" ht="9.6" x14ac:dyDescent="0.2">
      <c r="A133" s="310">
        <v>8</v>
      </c>
      <c r="B133" s="310" t="s">
        <v>255</v>
      </c>
      <c r="C133" s="310"/>
      <c r="D133" s="310"/>
      <c r="E133" s="310"/>
      <c r="F133" s="310"/>
      <c r="G133" s="310"/>
      <c r="H133" s="310"/>
      <c r="I133" s="310"/>
      <c r="J133" s="310"/>
    </row>
    <row r="134" spans="1:10" s="3" customFormat="1" ht="38.4" x14ac:dyDescent="0.2">
      <c r="A134" s="293" t="s">
        <v>256</v>
      </c>
      <c r="B134" s="293" t="s">
        <v>257</v>
      </c>
      <c r="C134" s="293" t="s">
        <v>10</v>
      </c>
      <c r="D134" s="293">
        <v>33.08</v>
      </c>
      <c r="E134" s="293"/>
      <c r="F134" s="293"/>
      <c r="G134" s="48">
        <f>E134+F134</f>
        <v>0</v>
      </c>
      <c r="H134" s="48">
        <f>TRUNC(E134*D134,2)</f>
        <v>0</v>
      </c>
      <c r="I134" s="48">
        <f>TRUNC(F134*D134,2)</f>
        <v>0</v>
      </c>
      <c r="J134" s="48">
        <f>H134+I134</f>
        <v>0</v>
      </c>
    </row>
    <row r="135" spans="1:10" s="3" customFormat="1" ht="28.8" x14ac:dyDescent="0.2">
      <c r="A135" s="293" t="s">
        <v>258</v>
      </c>
      <c r="B135" s="293" t="s">
        <v>259</v>
      </c>
      <c r="C135" s="293" t="s">
        <v>260</v>
      </c>
      <c r="D135" s="293">
        <v>43.54</v>
      </c>
      <c r="E135" s="293"/>
      <c r="F135" s="293"/>
      <c r="G135" s="48">
        <f>E135+F135</f>
        <v>0</v>
      </c>
      <c r="H135" s="48">
        <f>TRUNC(E135*D135,2)</f>
        <v>0</v>
      </c>
      <c r="I135" s="48">
        <f>TRUNC(F135*D135,2)</f>
        <v>0</v>
      </c>
      <c r="J135" s="48">
        <f>H135+I135</f>
        <v>0</v>
      </c>
    </row>
    <row r="136" spans="1:10" s="3" customFormat="1" ht="9.6" x14ac:dyDescent="0.2">
      <c r="A136" s="97"/>
      <c r="B136" s="23" t="s">
        <v>59</v>
      </c>
      <c r="C136" s="82"/>
      <c r="D136" s="94"/>
      <c r="E136" s="31"/>
      <c r="F136" s="31"/>
      <c r="G136" s="48"/>
      <c r="H136" s="52">
        <f>SUM(H134:H135)</f>
        <v>0</v>
      </c>
      <c r="I136" s="52">
        <f>SUM(I134:I135)</f>
        <v>0</v>
      </c>
      <c r="J136" s="20"/>
    </row>
    <row r="137" spans="1:10" s="3" customFormat="1" ht="9.6" x14ac:dyDescent="0.2">
      <c r="A137" s="98"/>
      <c r="B137" s="56"/>
      <c r="C137" s="56"/>
      <c r="D137" s="56"/>
      <c r="E137" s="56"/>
      <c r="F137" s="56"/>
      <c r="G137" s="54"/>
      <c r="H137" s="53"/>
      <c r="I137" s="55">
        <f>H136+I136</f>
        <v>0</v>
      </c>
      <c r="J137" s="57"/>
    </row>
    <row r="138" spans="1:10" s="3" customFormat="1" ht="9.6" x14ac:dyDescent="0.2">
      <c r="A138" s="310">
        <v>9</v>
      </c>
      <c r="B138" s="310" t="s">
        <v>261</v>
      </c>
      <c r="C138" s="310"/>
      <c r="D138" s="310"/>
      <c r="E138" s="310"/>
      <c r="F138" s="310"/>
      <c r="G138" s="310"/>
      <c r="H138" s="310"/>
      <c r="I138" s="310"/>
      <c r="J138" s="310"/>
    </row>
    <row r="139" spans="1:10" s="3" customFormat="1" x14ac:dyDescent="0.2">
      <c r="A139" s="297" t="s">
        <v>262</v>
      </c>
      <c r="B139" s="297" t="s">
        <v>263</v>
      </c>
      <c r="C139" s="297"/>
      <c r="D139" s="299"/>
      <c r="E139" s="299"/>
      <c r="F139" s="299"/>
      <c r="G139" s="299"/>
      <c r="H139" s="299"/>
      <c r="I139" s="299"/>
      <c r="J139" s="299"/>
    </row>
    <row r="140" spans="1:10" s="3" customFormat="1" ht="38.4" x14ac:dyDescent="0.2">
      <c r="A140" s="293" t="s">
        <v>264</v>
      </c>
      <c r="B140" s="293" t="s">
        <v>265</v>
      </c>
      <c r="C140" s="293" t="s">
        <v>10</v>
      </c>
      <c r="D140" s="293">
        <v>130.58000000000001</v>
      </c>
      <c r="E140" s="293"/>
      <c r="F140" s="293"/>
      <c r="G140" s="48">
        <f>E140+F140</f>
        <v>0</v>
      </c>
      <c r="H140" s="48">
        <f>TRUNC(E140*D140,2)</f>
        <v>0</v>
      </c>
      <c r="I140" s="48">
        <f>TRUNC(F140*D140,2)</f>
        <v>0</v>
      </c>
      <c r="J140" s="48">
        <f>H140+I140</f>
        <v>0</v>
      </c>
    </row>
    <row r="141" spans="1:10" s="3" customFormat="1" ht="19.2" x14ac:dyDescent="0.2">
      <c r="A141" s="293" t="s">
        <v>266</v>
      </c>
      <c r="B141" s="293" t="s">
        <v>267</v>
      </c>
      <c r="C141" s="293" t="s">
        <v>10</v>
      </c>
      <c r="D141" s="293">
        <v>130.58000000000001</v>
      </c>
      <c r="E141" s="293"/>
      <c r="F141" s="293"/>
      <c r="G141" s="48">
        <f>E141+F141</f>
        <v>0</v>
      </c>
      <c r="H141" s="48">
        <f>TRUNC(E141*D141,2)</f>
        <v>0</v>
      </c>
      <c r="I141" s="48">
        <f>TRUNC(F141*D141,2)</f>
        <v>0</v>
      </c>
      <c r="J141" s="48">
        <f>H141+I141</f>
        <v>0</v>
      </c>
    </row>
    <row r="142" spans="1:10" s="3" customFormat="1" ht="28.8" x14ac:dyDescent="0.2">
      <c r="A142" s="293" t="s">
        <v>268</v>
      </c>
      <c r="B142" s="293" t="s">
        <v>269</v>
      </c>
      <c r="C142" s="293" t="s">
        <v>46</v>
      </c>
      <c r="D142" s="293">
        <v>7.21</v>
      </c>
      <c r="E142" s="293"/>
      <c r="F142" s="293"/>
      <c r="G142" s="48">
        <f>E142+F142</f>
        <v>0</v>
      </c>
      <c r="H142" s="48">
        <f>TRUNC(E142*D142,2)</f>
        <v>0</v>
      </c>
      <c r="I142" s="48">
        <f>TRUNC(F142*D142,2)</f>
        <v>0</v>
      </c>
      <c r="J142" s="48">
        <f>H142+I142</f>
        <v>0</v>
      </c>
    </row>
    <row r="143" spans="1:10" s="3" customFormat="1" ht="38.4" x14ac:dyDescent="0.2">
      <c r="A143" s="293" t="s">
        <v>270</v>
      </c>
      <c r="B143" s="293" t="s">
        <v>271</v>
      </c>
      <c r="C143" s="293" t="s">
        <v>10</v>
      </c>
      <c r="D143" s="293">
        <v>31.9</v>
      </c>
      <c r="E143" s="293"/>
      <c r="F143" s="293"/>
      <c r="G143" s="48">
        <f>E143+F143</f>
        <v>0</v>
      </c>
      <c r="H143" s="48">
        <f>TRUNC(E143*D143,2)</f>
        <v>0</v>
      </c>
      <c r="I143" s="48">
        <f>TRUNC(F143*D143,2)</f>
        <v>0</v>
      </c>
      <c r="J143" s="48">
        <f>H143+I143</f>
        <v>0</v>
      </c>
    </row>
    <row r="144" spans="1:10" s="3" customFormat="1" ht="48" x14ac:dyDescent="0.2">
      <c r="A144" s="293" t="s">
        <v>272</v>
      </c>
      <c r="B144" s="293" t="s">
        <v>273</v>
      </c>
      <c r="C144" s="293" t="s">
        <v>10</v>
      </c>
      <c r="D144" s="293">
        <v>146.91999999999999</v>
      </c>
      <c r="E144" s="293"/>
      <c r="F144" s="293"/>
      <c r="G144" s="48">
        <f>E144+F144</f>
        <v>0</v>
      </c>
      <c r="H144" s="48">
        <f>TRUNC(E144*D144,2)</f>
        <v>0</v>
      </c>
      <c r="I144" s="48">
        <f>TRUNC(F144*D144,2)</f>
        <v>0</v>
      </c>
      <c r="J144" s="48">
        <f>H144+I144</f>
        <v>0</v>
      </c>
    </row>
    <row r="145" spans="1:10" s="3" customFormat="1" x14ac:dyDescent="0.2">
      <c r="A145" s="297" t="s">
        <v>274</v>
      </c>
      <c r="B145" s="297" t="s">
        <v>275</v>
      </c>
      <c r="C145" s="297"/>
      <c r="D145" s="299"/>
      <c r="E145" s="299"/>
      <c r="F145" s="299"/>
      <c r="G145" s="299"/>
      <c r="H145" s="299"/>
      <c r="I145" s="299"/>
      <c r="J145" s="299"/>
    </row>
    <row r="146" spans="1:10" s="3" customFormat="1" ht="48" x14ac:dyDescent="0.2">
      <c r="A146" s="293" t="s">
        <v>276</v>
      </c>
      <c r="B146" s="293" t="s">
        <v>277</v>
      </c>
      <c r="C146" s="293" t="s">
        <v>10</v>
      </c>
      <c r="D146" s="293">
        <v>131.61000000000001</v>
      </c>
      <c r="E146" s="293"/>
      <c r="F146" s="293"/>
      <c r="G146" s="48">
        <f>E146+F146</f>
        <v>0</v>
      </c>
      <c r="H146" s="48">
        <f>TRUNC(E146*D146,2)</f>
        <v>0</v>
      </c>
      <c r="I146" s="48">
        <f>TRUNC(F146*D146,2)</f>
        <v>0</v>
      </c>
      <c r="J146" s="48">
        <f>H146+I146</f>
        <v>0</v>
      </c>
    </row>
    <row r="147" spans="1:10" s="3" customFormat="1" ht="38.4" x14ac:dyDescent="0.2">
      <c r="A147" s="293" t="s">
        <v>278</v>
      </c>
      <c r="B147" s="293" t="s">
        <v>279</v>
      </c>
      <c r="C147" s="293" t="s">
        <v>10</v>
      </c>
      <c r="D147" s="293">
        <v>0.56000000000000005</v>
      </c>
      <c r="E147" s="293"/>
      <c r="F147" s="293"/>
      <c r="G147" s="48">
        <f>E147+F147</f>
        <v>0</v>
      </c>
      <c r="H147" s="48">
        <f>TRUNC(E147*D147,2)</f>
        <v>0</v>
      </c>
      <c r="I147" s="48">
        <f>TRUNC(F147*D147,2)</f>
        <v>0</v>
      </c>
      <c r="J147" s="48">
        <f>H147+I147</f>
        <v>0</v>
      </c>
    </row>
    <row r="148" spans="1:10" s="3" customFormat="1" ht="38.4" x14ac:dyDescent="0.2">
      <c r="A148" s="293" t="s">
        <v>280</v>
      </c>
      <c r="B148" s="293" t="s">
        <v>281</v>
      </c>
      <c r="C148" s="293" t="s">
        <v>10</v>
      </c>
      <c r="D148" s="293">
        <v>15.1</v>
      </c>
      <c r="E148" s="293"/>
      <c r="F148" s="293"/>
      <c r="G148" s="48">
        <f>E148+F148</f>
        <v>0</v>
      </c>
      <c r="H148" s="48">
        <f>TRUNC(E148*D148,2)</f>
        <v>0</v>
      </c>
      <c r="I148" s="48">
        <f>TRUNC(F148*D148,2)</f>
        <v>0</v>
      </c>
      <c r="J148" s="48">
        <f>H148+I148</f>
        <v>0</v>
      </c>
    </row>
    <row r="149" spans="1:10" s="3" customFormat="1" ht="19.2" x14ac:dyDescent="0.2">
      <c r="A149" s="293" t="s">
        <v>282</v>
      </c>
      <c r="B149" s="293" t="s">
        <v>283</v>
      </c>
      <c r="C149" s="293" t="s">
        <v>10</v>
      </c>
      <c r="D149" s="293">
        <v>11.34</v>
      </c>
      <c r="E149" s="293"/>
      <c r="F149" s="293"/>
      <c r="G149" s="48">
        <f>E149+F149</f>
        <v>0</v>
      </c>
      <c r="H149" s="48">
        <f>TRUNC(E149*D149,2)</f>
        <v>0</v>
      </c>
      <c r="I149" s="48">
        <f>TRUNC(F149*D149,2)</f>
        <v>0</v>
      </c>
      <c r="J149" s="48">
        <f>H149+I149</f>
        <v>0</v>
      </c>
    </row>
    <row r="150" spans="1:10" s="3" customFormat="1" ht="28.8" x14ac:dyDescent="0.2">
      <c r="A150" s="293" t="s">
        <v>284</v>
      </c>
      <c r="B150" s="293" t="s">
        <v>269</v>
      </c>
      <c r="C150" s="293" t="s">
        <v>46</v>
      </c>
      <c r="D150" s="293">
        <v>1.77</v>
      </c>
      <c r="E150" s="293"/>
      <c r="F150" s="293"/>
      <c r="G150" s="48">
        <f>E150+F150</f>
        <v>0</v>
      </c>
      <c r="H150" s="48">
        <f>TRUNC(E150*D150,2)</f>
        <v>0</v>
      </c>
      <c r="I150" s="48">
        <f>TRUNC(F150*D150,2)</f>
        <v>0</v>
      </c>
      <c r="J150" s="48">
        <f>H150+I150</f>
        <v>0</v>
      </c>
    </row>
    <row r="151" spans="1:10" s="3" customFormat="1" ht="9.6" x14ac:dyDescent="0.2">
      <c r="A151" s="97"/>
      <c r="B151" s="23" t="s">
        <v>59</v>
      </c>
      <c r="C151" s="82"/>
      <c r="D151" s="94"/>
      <c r="E151" s="31"/>
      <c r="F151" s="31"/>
      <c r="G151" s="48"/>
      <c r="H151" s="52">
        <f>SUM(H140:H150)</f>
        <v>0</v>
      </c>
      <c r="I151" s="52">
        <f>SUM(I140:I150)</f>
        <v>0</v>
      </c>
      <c r="J151" s="20"/>
    </row>
    <row r="152" spans="1:10" s="3" customFormat="1" ht="9.6" x14ac:dyDescent="0.2">
      <c r="A152" s="98"/>
      <c r="B152" s="56"/>
      <c r="C152" s="56"/>
      <c r="D152" s="56"/>
      <c r="E152" s="56"/>
      <c r="F152" s="56"/>
      <c r="G152" s="54"/>
      <c r="H152" s="53"/>
      <c r="I152" s="55">
        <f>H151+I151</f>
        <v>0</v>
      </c>
      <c r="J152" s="57"/>
    </row>
    <row r="153" spans="1:10" s="3" customFormat="1" ht="9.6" x14ac:dyDescent="0.2">
      <c r="A153" s="310">
        <v>10</v>
      </c>
      <c r="B153" s="310" t="s">
        <v>285</v>
      </c>
      <c r="C153" s="310"/>
      <c r="D153" s="310"/>
      <c r="E153" s="310"/>
      <c r="F153" s="310"/>
      <c r="G153" s="310"/>
      <c r="H153" s="310"/>
      <c r="I153" s="310"/>
      <c r="J153" s="310"/>
    </row>
    <row r="154" spans="1:10" s="3" customFormat="1" x14ac:dyDescent="0.2">
      <c r="A154" s="297" t="s">
        <v>286</v>
      </c>
      <c r="B154" s="297" t="s">
        <v>287</v>
      </c>
      <c r="C154" s="297"/>
      <c r="D154" s="299"/>
      <c r="E154" s="299"/>
      <c r="F154" s="299"/>
      <c r="G154" s="299"/>
      <c r="H154" s="299"/>
      <c r="I154" s="299"/>
      <c r="J154" s="299"/>
    </row>
    <row r="155" spans="1:10" s="3" customFormat="1" ht="28.8" x14ac:dyDescent="0.2">
      <c r="A155" s="293" t="s">
        <v>288</v>
      </c>
      <c r="B155" s="293" t="s">
        <v>289</v>
      </c>
      <c r="C155" s="293" t="s">
        <v>10</v>
      </c>
      <c r="D155" s="293">
        <v>14.07</v>
      </c>
      <c r="E155" s="293"/>
      <c r="F155" s="293"/>
      <c r="G155" s="48">
        <f>E155+F155</f>
        <v>0</v>
      </c>
      <c r="H155" s="48">
        <f>TRUNC(E155*D155,2)</f>
        <v>0</v>
      </c>
      <c r="I155" s="48">
        <f>TRUNC(F155*D155,2)</f>
        <v>0</v>
      </c>
      <c r="J155" s="48">
        <f>H155+I155</f>
        <v>0</v>
      </c>
    </row>
    <row r="156" spans="1:10" s="3" customFormat="1" ht="38.4" x14ac:dyDescent="0.2">
      <c r="A156" s="293" t="s">
        <v>290</v>
      </c>
      <c r="B156" s="293" t="s">
        <v>291</v>
      </c>
      <c r="C156" s="293" t="s">
        <v>10</v>
      </c>
      <c r="D156" s="293">
        <v>13.25</v>
      </c>
      <c r="E156" s="293"/>
      <c r="F156" s="293"/>
      <c r="G156" s="48">
        <f>E156+F156</f>
        <v>0</v>
      </c>
      <c r="H156" s="48">
        <f>TRUNC(E156*D156,2)</f>
        <v>0</v>
      </c>
      <c r="I156" s="48">
        <f>TRUNC(F156*D156,2)</f>
        <v>0</v>
      </c>
      <c r="J156" s="48">
        <f>H156+I156</f>
        <v>0</v>
      </c>
    </row>
    <row r="157" spans="1:10" s="3" customFormat="1" x14ac:dyDescent="0.2">
      <c r="A157" s="297" t="s">
        <v>292</v>
      </c>
      <c r="B157" s="297" t="s">
        <v>293</v>
      </c>
      <c r="C157" s="297"/>
      <c r="D157" s="299"/>
      <c r="E157" s="299"/>
      <c r="F157" s="299"/>
      <c r="G157" s="299"/>
      <c r="H157" s="299"/>
      <c r="I157" s="299"/>
      <c r="J157" s="299"/>
    </row>
    <row r="158" spans="1:10" s="3" customFormat="1" ht="38.4" x14ac:dyDescent="0.2">
      <c r="A158" s="293" t="s">
        <v>294</v>
      </c>
      <c r="B158" s="293" t="s">
        <v>295</v>
      </c>
      <c r="C158" s="293" t="s">
        <v>10</v>
      </c>
      <c r="D158" s="293">
        <v>2.4</v>
      </c>
      <c r="E158" s="293"/>
      <c r="F158" s="293"/>
      <c r="G158" s="48">
        <f>E158+F158</f>
        <v>0</v>
      </c>
      <c r="H158" s="48">
        <f>TRUNC(E158*D158,2)</f>
        <v>0</v>
      </c>
      <c r="I158" s="48">
        <f>TRUNC(F158*D158,2)</f>
        <v>0</v>
      </c>
      <c r="J158" s="48">
        <f>H158+I158</f>
        <v>0</v>
      </c>
    </row>
    <row r="159" spans="1:10" s="3" customFormat="1" ht="28.8" x14ac:dyDescent="0.2">
      <c r="A159" s="293" t="s">
        <v>296</v>
      </c>
      <c r="B159" s="293" t="s">
        <v>297</v>
      </c>
      <c r="C159" s="293" t="s">
        <v>10</v>
      </c>
      <c r="D159" s="293">
        <v>6</v>
      </c>
      <c r="E159" s="293"/>
      <c r="F159" s="293"/>
      <c r="G159" s="48">
        <f>E159+F159</f>
        <v>0</v>
      </c>
      <c r="H159" s="48">
        <f>TRUNC(E159*D159,2)</f>
        <v>0</v>
      </c>
      <c r="I159" s="48">
        <f>TRUNC(F159*D159,2)</f>
        <v>0</v>
      </c>
      <c r="J159" s="48">
        <f>H159+I159</f>
        <v>0</v>
      </c>
    </row>
    <row r="160" spans="1:10" s="3" customFormat="1" ht="28.8" x14ac:dyDescent="0.2">
      <c r="A160" s="293" t="s">
        <v>298</v>
      </c>
      <c r="B160" s="293" t="s">
        <v>299</v>
      </c>
      <c r="C160" s="293" t="s">
        <v>10</v>
      </c>
      <c r="D160" s="293">
        <v>6</v>
      </c>
      <c r="E160" s="293"/>
      <c r="F160" s="293"/>
      <c r="G160" s="48">
        <v>0</v>
      </c>
      <c r="H160" s="48">
        <v>0</v>
      </c>
      <c r="I160" s="48">
        <v>0</v>
      </c>
      <c r="J160" s="48">
        <v>0</v>
      </c>
    </row>
    <row r="161" spans="1:10" s="3" customFormat="1" x14ac:dyDescent="0.2">
      <c r="A161" s="297" t="s">
        <v>300</v>
      </c>
      <c r="B161" s="297" t="s">
        <v>301</v>
      </c>
      <c r="C161" s="297"/>
      <c r="D161" s="299"/>
      <c r="E161" s="299"/>
      <c r="F161" s="299"/>
      <c r="G161" s="299"/>
      <c r="H161" s="299"/>
      <c r="I161" s="299"/>
      <c r="J161" s="299"/>
    </row>
    <row r="162" spans="1:10" s="3" customFormat="1" ht="38.4" x14ac:dyDescent="0.2">
      <c r="A162" s="293" t="s">
        <v>302</v>
      </c>
      <c r="B162" s="293" t="s">
        <v>303</v>
      </c>
      <c r="C162" s="293" t="s">
        <v>69</v>
      </c>
      <c r="D162" s="293">
        <v>8</v>
      </c>
      <c r="E162" s="293"/>
      <c r="F162" s="293"/>
      <c r="G162" s="48">
        <f>E162+F162</f>
        <v>0</v>
      </c>
      <c r="H162" s="48">
        <f>TRUNC(E162*D162,2)</f>
        <v>0</v>
      </c>
      <c r="I162" s="48">
        <f>TRUNC(F162*D162,2)</f>
        <v>0</v>
      </c>
      <c r="J162" s="48">
        <f>H162+I162</f>
        <v>0</v>
      </c>
    </row>
    <row r="163" spans="1:10" s="3" customFormat="1" ht="9.6" x14ac:dyDescent="0.2">
      <c r="A163" s="97"/>
      <c r="B163" s="23" t="s">
        <v>59</v>
      </c>
      <c r="C163" s="82"/>
      <c r="D163" s="94"/>
      <c r="E163" s="31"/>
      <c r="F163" s="31"/>
      <c r="G163" s="48"/>
      <c r="H163" s="52">
        <f>SUM(H155:H162)</f>
        <v>0</v>
      </c>
      <c r="I163" s="52">
        <f>SUM(I155:I162)</f>
        <v>0</v>
      </c>
      <c r="J163" s="20"/>
    </row>
    <row r="164" spans="1:10" s="3" customFormat="1" ht="9.6" x14ac:dyDescent="0.2">
      <c r="A164" s="98"/>
      <c r="B164" s="56"/>
      <c r="C164" s="56"/>
      <c r="D164" s="56"/>
      <c r="E164" s="56"/>
      <c r="F164" s="56"/>
      <c r="G164" s="54"/>
      <c r="H164" s="53"/>
      <c r="I164" s="55">
        <f>H163+I163</f>
        <v>0</v>
      </c>
      <c r="J164" s="57"/>
    </row>
    <row r="165" spans="1:10" s="3" customFormat="1" ht="9.6" x14ac:dyDescent="0.2">
      <c r="A165" s="310">
        <v>11</v>
      </c>
      <c r="B165" s="310" t="s">
        <v>304</v>
      </c>
      <c r="C165" s="310"/>
      <c r="D165" s="310"/>
      <c r="E165" s="310"/>
      <c r="F165" s="310"/>
      <c r="G165" s="310"/>
      <c r="H165" s="310"/>
      <c r="I165" s="310"/>
      <c r="J165" s="310"/>
    </row>
    <row r="166" spans="1:10" s="3" customFormat="1" x14ac:dyDescent="0.2">
      <c r="A166" s="297" t="s">
        <v>305</v>
      </c>
      <c r="B166" s="297" t="s">
        <v>306</v>
      </c>
      <c r="C166" s="297"/>
      <c r="D166" s="299"/>
      <c r="E166" s="299"/>
      <c r="F166" s="299"/>
      <c r="G166" s="299"/>
      <c r="H166" s="299"/>
      <c r="I166" s="299"/>
      <c r="J166" s="299"/>
    </row>
    <row r="167" spans="1:10" s="3" customFormat="1" ht="28.8" x14ac:dyDescent="0.2">
      <c r="A167" s="293" t="s">
        <v>307</v>
      </c>
      <c r="B167" s="293" t="s">
        <v>308</v>
      </c>
      <c r="C167" s="293" t="s">
        <v>67</v>
      </c>
      <c r="D167" s="293">
        <v>73.099999999999994</v>
      </c>
      <c r="E167" s="293"/>
      <c r="F167" s="293"/>
      <c r="G167" s="48">
        <f t="shared" ref="G167:G214" si="116">E167+F167</f>
        <v>0</v>
      </c>
      <c r="H167" s="48">
        <f t="shared" ref="H167:H214" si="117">TRUNC(E167*D167,2)</f>
        <v>0</v>
      </c>
      <c r="I167" s="48">
        <f t="shared" ref="I167:I214" si="118">TRUNC(F167*D167,2)</f>
        <v>0</v>
      </c>
      <c r="J167" s="48">
        <f t="shared" ref="J167:J214" si="119">H167+I167</f>
        <v>0</v>
      </c>
    </row>
    <row r="168" spans="1:10" s="3" customFormat="1" ht="28.8" x14ac:dyDescent="0.2">
      <c r="A168" s="293" t="s">
        <v>309</v>
      </c>
      <c r="B168" s="293" t="s">
        <v>310</v>
      </c>
      <c r="C168" s="293" t="s">
        <v>67</v>
      </c>
      <c r="D168" s="293">
        <v>23.8</v>
      </c>
      <c r="E168" s="293"/>
      <c r="F168" s="293"/>
      <c r="G168" s="48">
        <f t="shared" si="116"/>
        <v>0</v>
      </c>
      <c r="H168" s="48">
        <f t="shared" si="117"/>
        <v>0</v>
      </c>
      <c r="I168" s="48">
        <f t="shared" si="118"/>
        <v>0</v>
      </c>
      <c r="J168" s="48">
        <f t="shared" si="119"/>
        <v>0</v>
      </c>
    </row>
    <row r="169" spans="1:10" s="3" customFormat="1" ht="28.8" x14ac:dyDescent="0.2">
      <c r="A169" s="293" t="s">
        <v>311</v>
      </c>
      <c r="B169" s="293" t="s">
        <v>312</v>
      </c>
      <c r="C169" s="293" t="s">
        <v>67</v>
      </c>
      <c r="D169" s="293">
        <v>13.9</v>
      </c>
      <c r="E169" s="293"/>
      <c r="F169" s="293"/>
      <c r="G169" s="48">
        <f t="shared" si="116"/>
        <v>0</v>
      </c>
      <c r="H169" s="48">
        <f t="shared" si="117"/>
        <v>0</v>
      </c>
      <c r="I169" s="48">
        <f t="shared" si="118"/>
        <v>0</v>
      </c>
      <c r="J169" s="48">
        <f t="shared" si="119"/>
        <v>0</v>
      </c>
    </row>
    <row r="170" spans="1:10" s="3" customFormat="1" ht="28.8" x14ac:dyDescent="0.2">
      <c r="A170" s="293" t="s">
        <v>313</v>
      </c>
      <c r="B170" s="293" t="s">
        <v>314</v>
      </c>
      <c r="C170" s="293" t="s">
        <v>67</v>
      </c>
      <c r="D170" s="293">
        <v>2.6</v>
      </c>
      <c r="E170" s="293"/>
      <c r="F170" s="293"/>
      <c r="G170" s="48">
        <f t="shared" si="116"/>
        <v>0</v>
      </c>
      <c r="H170" s="48">
        <f t="shared" si="117"/>
        <v>0</v>
      </c>
      <c r="I170" s="48">
        <f t="shared" si="118"/>
        <v>0</v>
      </c>
      <c r="J170" s="48">
        <f t="shared" si="119"/>
        <v>0</v>
      </c>
    </row>
    <row r="171" spans="1:10" s="3" customFormat="1" ht="28.8" x14ac:dyDescent="0.2">
      <c r="A171" s="293" t="s">
        <v>315</v>
      </c>
      <c r="B171" s="293" t="s">
        <v>316</v>
      </c>
      <c r="C171" s="293" t="s">
        <v>69</v>
      </c>
      <c r="D171" s="293">
        <v>37</v>
      </c>
      <c r="E171" s="293"/>
      <c r="F171" s="293"/>
      <c r="G171" s="48">
        <f t="shared" si="116"/>
        <v>0</v>
      </c>
      <c r="H171" s="48">
        <f t="shared" si="117"/>
        <v>0</v>
      </c>
      <c r="I171" s="48">
        <f t="shared" si="118"/>
        <v>0</v>
      </c>
      <c r="J171" s="48">
        <f t="shared" si="119"/>
        <v>0</v>
      </c>
    </row>
    <row r="172" spans="1:10" s="3" customFormat="1" ht="28.8" x14ac:dyDescent="0.2">
      <c r="A172" s="293" t="s">
        <v>317</v>
      </c>
      <c r="B172" s="293" t="s">
        <v>318</v>
      </c>
      <c r="C172" s="293" t="s">
        <v>69</v>
      </c>
      <c r="D172" s="293">
        <v>8</v>
      </c>
      <c r="E172" s="293"/>
      <c r="F172" s="293"/>
      <c r="G172" s="48">
        <f t="shared" si="116"/>
        <v>0</v>
      </c>
      <c r="H172" s="48">
        <f t="shared" si="117"/>
        <v>0</v>
      </c>
      <c r="I172" s="48">
        <f t="shared" si="118"/>
        <v>0</v>
      </c>
      <c r="J172" s="48">
        <f t="shared" si="119"/>
        <v>0</v>
      </c>
    </row>
    <row r="173" spans="1:10" s="3" customFormat="1" ht="38.4" x14ac:dyDescent="0.2">
      <c r="A173" s="293" t="s">
        <v>319</v>
      </c>
      <c r="B173" s="293" t="s">
        <v>320</v>
      </c>
      <c r="C173" s="293" t="s">
        <v>69</v>
      </c>
      <c r="D173" s="293">
        <v>4</v>
      </c>
      <c r="E173" s="293"/>
      <c r="F173" s="293"/>
      <c r="G173" s="48">
        <f t="shared" si="116"/>
        <v>0</v>
      </c>
      <c r="H173" s="48">
        <f t="shared" si="117"/>
        <v>0</v>
      </c>
      <c r="I173" s="48">
        <f t="shared" si="118"/>
        <v>0</v>
      </c>
      <c r="J173" s="48">
        <f t="shared" si="119"/>
        <v>0</v>
      </c>
    </row>
    <row r="174" spans="1:10" s="3" customFormat="1" ht="38.4" x14ac:dyDescent="0.2">
      <c r="A174" s="293" t="s">
        <v>321</v>
      </c>
      <c r="B174" s="293" t="s">
        <v>322</v>
      </c>
      <c r="C174" s="293" t="s">
        <v>69</v>
      </c>
      <c r="D174" s="293">
        <v>1</v>
      </c>
      <c r="E174" s="293"/>
      <c r="F174" s="293"/>
      <c r="G174" s="48">
        <f t="shared" si="116"/>
        <v>0</v>
      </c>
      <c r="H174" s="48">
        <f t="shared" si="117"/>
        <v>0</v>
      </c>
      <c r="I174" s="48">
        <f t="shared" si="118"/>
        <v>0</v>
      </c>
      <c r="J174" s="48">
        <f t="shared" si="119"/>
        <v>0</v>
      </c>
    </row>
    <row r="175" spans="1:10" s="3" customFormat="1" ht="28.8" x14ac:dyDescent="0.2">
      <c r="A175" s="293" t="s">
        <v>323</v>
      </c>
      <c r="B175" s="293" t="s">
        <v>324</v>
      </c>
      <c r="C175" s="293" t="s">
        <v>69</v>
      </c>
      <c r="D175" s="293">
        <v>2</v>
      </c>
      <c r="E175" s="293"/>
      <c r="F175" s="293"/>
      <c r="G175" s="48">
        <f t="shared" si="116"/>
        <v>0</v>
      </c>
      <c r="H175" s="48">
        <f t="shared" si="117"/>
        <v>0</v>
      </c>
      <c r="I175" s="48">
        <f t="shared" si="118"/>
        <v>0</v>
      </c>
      <c r="J175" s="48">
        <f t="shared" si="119"/>
        <v>0</v>
      </c>
    </row>
    <row r="176" spans="1:10" s="3" customFormat="1" ht="38.4" x14ac:dyDescent="0.2">
      <c r="A176" s="293" t="s">
        <v>325</v>
      </c>
      <c r="B176" s="293" t="s">
        <v>326</v>
      </c>
      <c r="C176" s="293" t="s">
        <v>69</v>
      </c>
      <c r="D176" s="293">
        <v>1</v>
      </c>
      <c r="E176" s="293"/>
      <c r="F176" s="293"/>
      <c r="G176" s="48">
        <f t="shared" si="116"/>
        <v>0</v>
      </c>
      <c r="H176" s="48">
        <f t="shared" si="117"/>
        <v>0</v>
      </c>
      <c r="I176" s="48">
        <f t="shared" si="118"/>
        <v>0</v>
      </c>
      <c r="J176" s="48">
        <f t="shared" si="119"/>
        <v>0</v>
      </c>
    </row>
    <row r="177" spans="1:10" s="3" customFormat="1" ht="28.8" x14ac:dyDescent="0.2">
      <c r="A177" s="293" t="s">
        <v>327</v>
      </c>
      <c r="B177" s="293" t="s">
        <v>328</v>
      </c>
      <c r="C177" s="293" t="s">
        <v>69</v>
      </c>
      <c r="D177" s="293">
        <v>1</v>
      </c>
      <c r="E177" s="293"/>
      <c r="F177" s="293"/>
      <c r="G177" s="48">
        <f t="shared" si="116"/>
        <v>0</v>
      </c>
      <c r="H177" s="48">
        <f t="shared" si="117"/>
        <v>0</v>
      </c>
      <c r="I177" s="48">
        <f t="shared" si="118"/>
        <v>0</v>
      </c>
      <c r="J177" s="48">
        <f t="shared" si="119"/>
        <v>0</v>
      </c>
    </row>
    <row r="178" spans="1:10" s="3" customFormat="1" ht="28.8" x14ac:dyDescent="0.2">
      <c r="A178" s="293" t="s">
        <v>329</v>
      </c>
      <c r="B178" s="293" t="s">
        <v>330</v>
      </c>
      <c r="C178" s="293" t="s">
        <v>69</v>
      </c>
      <c r="D178" s="293">
        <v>4</v>
      </c>
      <c r="E178" s="293"/>
      <c r="F178" s="293"/>
      <c r="G178" s="48">
        <f t="shared" si="116"/>
        <v>0</v>
      </c>
      <c r="H178" s="48">
        <f t="shared" si="117"/>
        <v>0</v>
      </c>
      <c r="I178" s="48">
        <f t="shared" si="118"/>
        <v>0</v>
      </c>
      <c r="J178" s="48">
        <f t="shared" si="119"/>
        <v>0</v>
      </c>
    </row>
    <row r="179" spans="1:10" s="3" customFormat="1" ht="28.8" x14ac:dyDescent="0.2">
      <c r="A179" s="293" t="s">
        <v>331</v>
      </c>
      <c r="B179" s="293" t="s">
        <v>332</v>
      </c>
      <c r="C179" s="293" t="s">
        <v>69</v>
      </c>
      <c r="D179" s="293">
        <v>2</v>
      </c>
      <c r="E179" s="293"/>
      <c r="F179" s="293"/>
      <c r="G179" s="48">
        <f t="shared" si="116"/>
        <v>0</v>
      </c>
      <c r="H179" s="48">
        <f t="shared" si="117"/>
        <v>0</v>
      </c>
      <c r="I179" s="48">
        <f t="shared" si="118"/>
        <v>0</v>
      </c>
      <c r="J179" s="48">
        <f t="shared" si="119"/>
        <v>0</v>
      </c>
    </row>
    <row r="180" spans="1:10" s="3" customFormat="1" ht="38.4" x14ac:dyDescent="0.2">
      <c r="A180" s="293" t="s">
        <v>333</v>
      </c>
      <c r="B180" s="293" t="s">
        <v>334</v>
      </c>
      <c r="C180" s="293" t="s">
        <v>69</v>
      </c>
      <c r="D180" s="293">
        <v>6</v>
      </c>
      <c r="E180" s="293"/>
      <c r="F180" s="293"/>
      <c r="G180" s="48">
        <f t="shared" si="116"/>
        <v>0</v>
      </c>
      <c r="H180" s="48">
        <f t="shared" si="117"/>
        <v>0</v>
      </c>
      <c r="I180" s="48">
        <f t="shared" si="118"/>
        <v>0</v>
      </c>
      <c r="J180" s="48">
        <f t="shared" si="119"/>
        <v>0</v>
      </c>
    </row>
    <row r="181" spans="1:10" s="3" customFormat="1" ht="38.4" x14ac:dyDescent="0.2">
      <c r="A181" s="293" t="s">
        <v>335</v>
      </c>
      <c r="B181" s="293" t="s">
        <v>336</v>
      </c>
      <c r="C181" s="293" t="s">
        <v>69</v>
      </c>
      <c r="D181" s="293">
        <v>3</v>
      </c>
      <c r="E181" s="293"/>
      <c r="F181" s="293"/>
      <c r="G181" s="48">
        <f t="shared" si="116"/>
        <v>0</v>
      </c>
      <c r="H181" s="48">
        <f t="shared" si="117"/>
        <v>0</v>
      </c>
      <c r="I181" s="48">
        <f t="shared" si="118"/>
        <v>0</v>
      </c>
      <c r="J181" s="48">
        <f t="shared" si="119"/>
        <v>0</v>
      </c>
    </row>
    <row r="182" spans="1:10" s="3" customFormat="1" ht="38.4" x14ac:dyDescent="0.2">
      <c r="A182" s="293" t="s">
        <v>337</v>
      </c>
      <c r="B182" s="293" t="s">
        <v>338</v>
      </c>
      <c r="C182" s="293" t="s">
        <v>69</v>
      </c>
      <c r="D182" s="293">
        <v>1</v>
      </c>
      <c r="E182" s="293"/>
      <c r="F182" s="293"/>
      <c r="G182" s="48">
        <f t="shared" si="116"/>
        <v>0</v>
      </c>
      <c r="H182" s="48">
        <f t="shared" si="117"/>
        <v>0</v>
      </c>
      <c r="I182" s="48">
        <f t="shared" si="118"/>
        <v>0</v>
      </c>
      <c r="J182" s="48">
        <f t="shared" si="119"/>
        <v>0</v>
      </c>
    </row>
    <row r="183" spans="1:10" s="3" customFormat="1" ht="38.4" x14ac:dyDescent="0.2">
      <c r="A183" s="293" t="s">
        <v>339</v>
      </c>
      <c r="B183" s="293" t="s">
        <v>340</v>
      </c>
      <c r="C183" s="293" t="s">
        <v>69</v>
      </c>
      <c r="D183" s="293">
        <v>1</v>
      </c>
      <c r="E183" s="293"/>
      <c r="F183" s="293"/>
      <c r="G183" s="48">
        <f t="shared" si="116"/>
        <v>0</v>
      </c>
      <c r="H183" s="48">
        <f t="shared" si="117"/>
        <v>0</v>
      </c>
      <c r="I183" s="48">
        <f t="shared" si="118"/>
        <v>0</v>
      </c>
      <c r="J183" s="48">
        <f t="shared" si="119"/>
        <v>0</v>
      </c>
    </row>
    <row r="184" spans="1:10" s="3" customFormat="1" ht="38.4" x14ac:dyDescent="0.2">
      <c r="A184" s="293" t="s">
        <v>341</v>
      </c>
      <c r="B184" s="293" t="s">
        <v>342</v>
      </c>
      <c r="C184" s="293" t="s">
        <v>69</v>
      </c>
      <c r="D184" s="293">
        <v>2</v>
      </c>
      <c r="E184" s="293"/>
      <c r="F184" s="293"/>
      <c r="G184" s="48">
        <f t="shared" si="116"/>
        <v>0</v>
      </c>
      <c r="H184" s="48">
        <f t="shared" si="117"/>
        <v>0</v>
      </c>
      <c r="I184" s="48">
        <f t="shared" si="118"/>
        <v>0</v>
      </c>
      <c r="J184" s="48">
        <f t="shared" si="119"/>
        <v>0</v>
      </c>
    </row>
    <row r="185" spans="1:10" s="3" customFormat="1" ht="19.2" x14ac:dyDescent="0.2">
      <c r="A185" s="293" t="s">
        <v>343</v>
      </c>
      <c r="B185" s="293" t="s">
        <v>344</v>
      </c>
      <c r="C185" s="293" t="s">
        <v>69</v>
      </c>
      <c r="D185" s="293">
        <v>3</v>
      </c>
      <c r="E185" s="293"/>
      <c r="F185" s="293"/>
      <c r="G185" s="48">
        <f t="shared" si="116"/>
        <v>0</v>
      </c>
      <c r="H185" s="48">
        <f t="shared" si="117"/>
        <v>0</v>
      </c>
      <c r="I185" s="48">
        <f t="shared" si="118"/>
        <v>0</v>
      </c>
      <c r="J185" s="48">
        <f t="shared" si="119"/>
        <v>0</v>
      </c>
    </row>
    <row r="186" spans="1:10" s="3" customFormat="1" ht="28.8" x14ac:dyDescent="0.2">
      <c r="A186" s="293" t="s">
        <v>345</v>
      </c>
      <c r="B186" s="293" t="s">
        <v>346</v>
      </c>
      <c r="C186" s="293" t="s">
        <v>69</v>
      </c>
      <c r="D186" s="293">
        <v>9</v>
      </c>
      <c r="E186" s="293"/>
      <c r="F186" s="293"/>
      <c r="G186" s="48">
        <f t="shared" si="116"/>
        <v>0</v>
      </c>
      <c r="H186" s="48">
        <f t="shared" si="117"/>
        <v>0</v>
      </c>
      <c r="I186" s="48">
        <f t="shared" si="118"/>
        <v>0</v>
      </c>
      <c r="J186" s="48">
        <f t="shared" si="119"/>
        <v>0</v>
      </c>
    </row>
    <row r="187" spans="1:10" s="3" customFormat="1" ht="28.8" x14ac:dyDescent="0.2">
      <c r="A187" s="293" t="s">
        <v>347</v>
      </c>
      <c r="B187" s="293" t="s">
        <v>348</v>
      </c>
      <c r="C187" s="293" t="s">
        <v>69</v>
      </c>
      <c r="D187" s="293">
        <v>1</v>
      </c>
      <c r="E187" s="293"/>
      <c r="F187" s="293"/>
      <c r="G187" s="48">
        <f t="shared" si="116"/>
        <v>0</v>
      </c>
      <c r="H187" s="48">
        <f t="shared" si="117"/>
        <v>0</v>
      </c>
      <c r="I187" s="48">
        <f t="shared" si="118"/>
        <v>0</v>
      </c>
      <c r="J187" s="48">
        <f t="shared" si="119"/>
        <v>0</v>
      </c>
    </row>
    <row r="188" spans="1:10" s="3" customFormat="1" ht="28.8" x14ac:dyDescent="0.2">
      <c r="A188" s="293" t="s">
        <v>349</v>
      </c>
      <c r="B188" s="293" t="s">
        <v>350</v>
      </c>
      <c r="C188" s="293" t="s">
        <v>69</v>
      </c>
      <c r="D188" s="293">
        <v>1</v>
      </c>
      <c r="E188" s="293"/>
      <c r="F188" s="293"/>
      <c r="G188" s="48">
        <f t="shared" si="116"/>
        <v>0</v>
      </c>
      <c r="H188" s="48">
        <f t="shared" si="117"/>
        <v>0</v>
      </c>
      <c r="I188" s="48">
        <f t="shared" si="118"/>
        <v>0</v>
      </c>
      <c r="J188" s="48">
        <f t="shared" si="119"/>
        <v>0</v>
      </c>
    </row>
    <row r="189" spans="1:10" s="3" customFormat="1" ht="38.4" x14ac:dyDescent="0.2">
      <c r="A189" s="293" t="s">
        <v>351</v>
      </c>
      <c r="B189" s="293" t="s">
        <v>352</v>
      </c>
      <c r="C189" s="293" t="s">
        <v>69</v>
      </c>
      <c r="D189" s="293">
        <v>4</v>
      </c>
      <c r="E189" s="293"/>
      <c r="F189" s="293"/>
      <c r="G189" s="48">
        <f t="shared" si="116"/>
        <v>0</v>
      </c>
      <c r="H189" s="48">
        <f t="shared" si="117"/>
        <v>0</v>
      </c>
      <c r="I189" s="48">
        <f t="shared" si="118"/>
        <v>0</v>
      </c>
      <c r="J189" s="48">
        <f t="shared" si="119"/>
        <v>0</v>
      </c>
    </row>
    <row r="190" spans="1:10" s="3" customFormat="1" ht="38.4" x14ac:dyDescent="0.2">
      <c r="A190" s="293" t="s">
        <v>353</v>
      </c>
      <c r="B190" s="293" t="s">
        <v>354</v>
      </c>
      <c r="C190" s="293" t="s">
        <v>69</v>
      </c>
      <c r="D190" s="293">
        <v>1</v>
      </c>
      <c r="E190" s="293"/>
      <c r="F190" s="293"/>
      <c r="G190" s="48">
        <f t="shared" si="116"/>
        <v>0</v>
      </c>
      <c r="H190" s="48">
        <f t="shared" si="117"/>
        <v>0</v>
      </c>
      <c r="I190" s="48">
        <f t="shared" si="118"/>
        <v>0</v>
      </c>
      <c r="J190" s="48">
        <f t="shared" si="119"/>
        <v>0</v>
      </c>
    </row>
    <row r="191" spans="1:10" s="3" customFormat="1" ht="38.4" x14ac:dyDescent="0.2">
      <c r="A191" s="293" t="s">
        <v>355</v>
      </c>
      <c r="B191" s="293" t="s">
        <v>356</v>
      </c>
      <c r="C191" s="293" t="s">
        <v>69</v>
      </c>
      <c r="D191" s="293">
        <v>1</v>
      </c>
      <c r="E191" s="293"/>
      <c r="F191" s="293"/>
      <c r="G191" s="48">
        <f t="shared" si="116"/>
        <v>0</v>
      </c>
      <c r="H191" s="48">
        <f t="shared" si="117"/>
        <v>0</v>
      </c>
      <c r="I191" s="48">
        <f t="shared" si="118"/>
        <v>0</v>
      </c>
      <c r="J191" s="48">
        <f t="shared" si="119"/>
        <v>0</v>
      </c>
    </row>
    <row r="192" spans="1:10" s="3" customFormat="1" ht="19.2" x14ac:dyDescent="0.2">
      <c r="A192" s="293" t="s">
        <v>357</v>
      </c>
      <c r="B192" s="293" t="s">
        <v>358</v>
      </c>
      <c r="C192" s="293" t="s">
        <v>69</v>
      </c>
      <c r="D192" s="293">
        <v>2</v>
      </c>
      <c r="E192" s="293"/>
      <c r="F192" s="293"/>
      <c r="G192" s="48">
        <f t="shared" si="116"/>
        <v>0</v>
      </c>
      <c r="H192" s="48">
        <f t="shared" si="117"/>
        <v>0</v>
      </c>
      <c r="I192" s="48">
        <f t="shared" si="118"/>
        <v>0</v>
      </c>
      <c r="J192" s="48">
        <f t="shared" si="119"/>
        <v>0</v>
      </c>
    </row>
    <row r="193" spans="1:10" s="3" customFormat="1" ht="38.4" x14ac:dyDescent="0.2">
      <c r="A193" s="293" t="s">
        <v>359</v>
      </c>
      <c r="B193" s="293" t="s">
        <v>360</v>
      </c>
      <c r="C193" s="293" t="s">
        <v>69</v>
      </c>
      <c r="D193" s="293">
        <v>13</v>
      </c>
      <c r="E193" s="293"/>
      <c r="F193" s="293"/>
      <c r="G193" s="48">
        <f t="shared" si="116"/>
        <v>0</v>
      </c>
      <c r="H193" s="48">
        <f t="shared" si="117"/>
        <v>0</v>
      </c>
      <c r="I193" s="48">
        <f t="shared" si="118"/>
        <v>0</v>
      </c>
      <c r="J193" s="48">
        <f t="shared" si="119"/>
        <v>0</v>
      </c>
    </row>
    <row r="194" spans="1:10" s="3" customFormat="1" ht="28.8" x14ac:dyDescent="0.2">
      <c r="A194" s="293" t="s">
        <v>361</v>
      </c>
      <c r="B194" s="293" t="s">
        <v>362</v>
      </c>
      <c r="C194" s="293" t="s">
        <v>69</v>
      </c>
      <c r="D194" s="293">
        <v>6</v>
      </c>
      <c r="E194" s="293"/>
      <c r="F194" s="293"/>
      <c r="G194" s="48">
        <f t="shared" si="116"/>
        <v>0</v>
      </c>
      <c r="H194" s="48">
        <f t="shared" si="117"/>
        <v>0</v>
      </c>
      <c r="I194" s="48">
        <f t="shared" si="118"/>
        <v>0</v>
      </c>
      <c r="J194" s="48">
        <f t="shared" si="119"/>
        <v>0</v>
      </c>
    </row>
    <row r="195" spans="1:10" s="3" customFormat="1" ht="38.4" x14ac:dyDescent="0.2">
      <c r="A195" s="293" t="s">
        <v>363</v>
      </c>
      <c r="B195" s="293" t="s">
        <v>364</v>
      </c>
      <c r="C195" s="293" t="s">
        <v>69</v>
      </c>
      <c r="D195" s="293">
        <v>2</v>
      </c>
      <c r="E195" s="293"/>
      <c r="F195" s="293"/>
      <c r="G195" s="48">
        <f t="shared" si="116"/>
        <v>0</v>
      </c>
      <c r="H195" s="48">
        <f t="shared" si="117"/>
        <v>0</v>
      </c>
      <c r="I195" s="48">
        <f t="shared" si="118"/>
        <v>0</v>
      </c>
      <c r="J195" s="48">
        <f t="shared" si="119"/>
        <v>0</v>
      </c>
    </row>
    <row r="196" spans="1:10" s="3" customFormat="1" ht="38.4" x14ac:dyDescent="0.2">
      <c r="A196" s="293" t="s">
        <v>365</v>
      </c>
      <c r="B196" s="293" t="s">
        <v>366</v>
      </c>
      <c r="C196" s="293" t="s">
        <v>69</v>
      </c>
      <c r="D196" s="293">
        <v>2</v>
      </c>
      <c r="E196" s="293"/>
      <c r="F196" s="293"/>
      <c r="G196" s="48">
        <f t="shared" si="116"/>
        <v>0</v>
      </c>
      <c r="H196" s="48">
        <f t="shared" si="117"/>
        <v>0</v>
      </c>
      <c r="I196" s="48">
        <f t="shared" si="118"/>
        <v>0</v>
      </c>
      <c r="J196" s="48">
        <f t="shared" si="119"/>
        <v>0</v>
      </c>
    </row>
    <row r="197" spans="1:10" s="3" customFormat="1" ht="38.4" x14ac:dyDescent="0.2">
      <c r="A197" s="293" t="s">
        <v>367</v>
      </c>
      <c r="B197" s="293" t="s">
        <v>368</v>
      </c>
      <c r="C197" s="293" t="s">
        <v>69</v>
      </c>
      <c r="D197" s="293">
        <v>16</v>
      </c>
      <c r="E197" s="293"/>
      <c r="F197" s="293"/>
      <c r="G197" s="48">
        <f t="shared" si="116"/>
        <v>0</v>
      </c>
      <c r="H197" s="48">
        <f t="shared" si="117"/>
        <v>0</v>
      </c>
      <c r="I197" s="48">
        <f t="shared" si="118"/>
        <v>0</v>
      </c>
      <c r="J197" s="48">
        <f t="shared" si="119"/>
        <v>0</v>
      </c>
    </row>
    <row r="198" spans="1:10" s="3" customFormat="1" ht="38.4" x14ac:dyDescent="0.2">
      <c r="A198" s="293" t="s">
        <v>369</v>
      </c>
      <c r="B198" s="293" t="s">
        <v>370</v>
      </c>
      <c r="C198" s="293" t="s">
        <v>69</v>
      </c>
      <c r="D198" s="293">
        <v>1</v>
      </c>
      <c r="E198" s="293"/>
      <c r="F198" s="293"/>
      <c r="G198" s="48">
        <f t="shared" si="116"/>
        <v>0</v>
      </c>
      <c r="H198" s="48">
        <f t="shared" si="117"/>
        <v>0</v>
      </c>
      <c r="I198" s="48">
        <f t="shared" si="118"/>
        <v>0</v>
      </c>
      <c r="J198" s="48">
        <f t="shared" si="119"/>
        <v>0</v>
      </c>
    </row>
    <row r="199" spans="1:10" s="3" customFormat="1" ht="28.8" x14ac:dyDescent="0.2">
      <c r="A199" s="293" t="s">
        <v>371</v>
      </c>
      <c r="B199" s="293" t="s">
        <v>372</v>
      </c>
      <c r="C199" s="293" t="s">
        <v>69</v>
      </c>
      <c r="D199" s="293">
        <v>1</v>
      </c>
      <c r="E199" s="293"/>
      <c r="F199" s="293"/>
      <c r="G199" s="48">
        <f t="shared" si="116"/>
        <v>0</v>
      </c>
      <c r="H199" s="48">
        <f t="shared" si="117"/>
        <v>0</v>
      </c>
      <c r="I199" s="48">
        <f t="shared" si="118"/>
        <v>0</v>
      </c>
      <c r="J199" s="48">
        <f t="shared" si="119"/>
        <v>0</v>
      </c>
    </row>
    <row r="200" spans="1:10" s="3" customFormat="1" ht="28.8" x14ac:dyDescent="0.2">
      <c r="A200" s="293" t="s">
        <v>373</v>
      </c>
      <c r="B200" s="293" t="s">
        <v>374</v>
      </c>
      <c r="C200" s="293" t="s">
        <v>69</v>
      </c>
      <c r="D200" s="293">
        <v>1</v>
      </c>
      <c r="E200" s="293"/>
      <c r="F200" s="293"/>
      <c r="G200" s="48">
        <f t="shared" si="116"/>
        <v>0</v>
      </c>
      <c r="H200" s="48">
        <f t="shared" si="117"/>
        <v>0</v>
      </c>
      <c r="I200" s="48">
        <f t="shared" si="118"/>
        <v>0</v>
      </c>
      <c r="J200" s="48">
        <f t="shared" si="119"/>
        <v>0</v>
      </c>
    </row>
    <row r="201" spans="1:10" s="3" customFormat="1" ht="38.4" x14ac:dyDescent="0.2">
      <c r="A201" s="293" t="s">
        <v>375</v>
      </c>
      <c r="B201" s="293" t="s">
        <v>376</v>
      </c>
      <c r="C201" s="293" t="s">
        <v>69</v>
      </c>
      <c r="D201" s="293">
        <v>2</v>
      </c>
      <c r="E201" s="293"/>
      <c r="F201" s="293"/>
      <c r="G201" s="48">
        <f t="shared" si="116"/>
        <v>0</v>
      </c>
      <c r="H201" s="48">
        <f t="shared" si="117"/>
        <v>0</v>
      </c>
      <c r="I201" s="48">
        <f t="shared" si="118"/>
        <v>0</v>
      </c>
      <c r="J201" s="48">
        <f t="shared" si="119"/>
        <v>0</v>
      </c>
    </row>
    <row r="202" spans="1:10" s="3" customFormat="1" ht="38.4" x14ac:dyDescent="0.2">
      <c r="A202" s="293" t="s">
        <v>377</v>
      </c>
      <c r="B202" s="293" t="s">
        <v>378</v>
      </c>
      <c r="C202" s="293" t="s">
        <v>69</v>
      </c>
      <c r="D202" s="293">
        <v>5</v>
      </c>
      <c r="E202" s="293"/>
      <c r="F202" s="293"/>
      <c r="G202" s="48">
        <f t="shared" si="116"/>
        <v>0</v>
      </c>
      <c r="H202" s="48">
        <f t="shared" si="117"/>
        <v>0</v>
      </c>
      <c r="I202" s="48">
        <f t="shared" si="118"/>
        <v>0</v>
      </c>
      <c r="J202" s="48">
        <f t="shared" si="119"/>
        <v>0</v>
      </c>
    </row>
    <row r="203" spans="1:10" s="3" customFormat="1" ht="28.8" x14ac:dyDescent="0.2">
      <c r="A203" s="293" t="s">
        <v>379</v>
      </c>
      <c r="B203" s="293" t="s">
        <v>380</v>
      </c>
      <c r="C203" s="293" t="s">
        <v>69</v>
      </c>
      <c r="D203" s="293">
        <v>1</v>
      </c>
      <c r="E203" s="293"/>
      <c r="F203" s="293"/>
      <c r="G203" s="48">
        <f t="shared" si="116"/>
        <v>0</v>
      </c>
      <c r="H203" s="48">
        <f t="shared" si="117"/>
        <v>0</v>
      </c>
      <c r="I203" s="48">
        <f t="shared" si="118"/>
        <v>0</v>
      </c>
      <c r="J203" s="48">
        <f t="shared" si="119"/>
        <v>0</v>
      </c>
    </row>
    <row r="204" spans="1:10" s="3" customFormat="1" ht="38.4" x14ac:dyDescent="0.2">
      <c r="A204" s="293" t="s">
        <v>381</v>
      </c>
      <c r="B204" s="293" t="s">
        <v>382</v>
      </c>
      <c r="C204" s="293" t="s">
        <v>67</v>
      </c>
      <c r="D204" s="293">
        <v>1</v>
      </c>
      <c r="E204" s="293"/>
      <c r="F204" s="293"/>
      <c r="G204" s="48">
        <f t="shared" si="116"/>
        <v>0</v>
      </c>
      <c r="H204" s="48">
        <f t="shared" si="117"/>
        <v>0</v>
      </c>
      <c r="I204" s="48">
        <f t="shared" si="118"/>
        <v>0</v>
      </c>
      <c r="J204" s="48">
        <f t="shared" si="119"/>
        <v>0</v>
      </c>
    </row>
    <row r="205" spans="1:10" s="3" customFormat="1" ht="38.4" x14ac:dyDescent="0.2">
      <c r="A205" s="293" t="s">
        <v>383</v>
      </c>
      <c r="B205" s="293" t="s">
        <v>384</v>
      </c>
      <c r="C205" s="293" t="s">
        <v>69</v>
      </c>
      <c r="D205" s="293">
        <v>3</v>
      </c>
      <c r="E205" s="293"/>
      <c r="F205" s="293"/>
      <c r="G205" s="48">
        <f t="shared" si="116"/>
        <v>0</v>
      </c>
      <c r="H205" s="48">
        <f t="shared" si="117"/>
        <v>0</v>
      </c>
      <c r="I205" s="48">
        <f t="shared" si="118"/>
        <v>0</v>
      </c>
      <c r="J205" s="48">
        <f t="shared" si="119"/>
        <v>0</v>
      </c>
    </row>
    <row r="206" spans="1:10" s="3" customFormat="1" ht="38.4" x14ac:dyDescent="0.2">
      <c r="A206" s="293" t="s">
        <v>385</v>
      </c>
      <c r="B206" s="293" t="s">
        <v>386</v>
      </c>
      <c r="C206" s="293" t="s">
        <v>69</v>
      </c>
      <c r="D206" s="293">
        <v>2</v>
      </c>
      <c r="E206" s="293"/>
      <c r="F206" s="293"/>
      <c r="G206" s="48">
        <f t="shared" si="116"/>
        <v>0</v>
      </c>
      <c r="H206" s="48">
        <f t="shared" si="117"/>
        <v>0</v>
      </c>
      <c r="I206" s="48">
        <f t="shared" si="118"/>
        <v>0</v>
      </c>
      <c r="J206" s="48">
        <f t="shared" si="119"/>
        <v>0</v>
      </c>
    </row>
    <row r="207" spans="1:10" s="3" customFormat="1" ht="38.4" x14ac:dyDescent="0.2">
      <c r="A207" s="293" t="s">
        <v>387</v>
      </c>
      <c r="B207" s="293" t="s">
        <v>388</v>
      </c>
      <c r="C207" s="293" t="s">
        <v>69</v>
      </c>
      <c r="D207" s="293">
        <v>1</v>
      </c>
      <c r="E207" s="293"/>
      <c r="F207" s="293"/>
      <c r="G207" s="48">
        <f t="shared" si="116"/>
        <v>0</v>
      </c>
      <c r="H207" s="48">
        <f t="shared" si="117"/>
        <v>0</v>
      </c>
      <c r="I207" s="48">
        <f t="shared" si="118"/>
        <v>0</v>
      </c>
      <c r="J207" s="48">
        <f t="shared" si="119"/>
        <v>0</v>
      </c>
    </row>
    <row r="208" spans="1:10" s="3" customFormat="1" ht="28.8" x14ac:dyDescent="0.2">
      <c r="A208" s="293" t="s">
        <v>389</v>
      </c>
      <c r="B208" s="293" t="s">
        <v>390</v>
      </c>
      <c r="C208" s="293" t="s">
        <v>69</v>
      </c>
      <c r="D208" s="293">
        <v>1</v>
      </c>
      <c r="E208" s="293"/>
      <c r="F208" s="293"/>
      <c r="G208" s="48">
        <f t="shared" si="116"/>
        <v>0</v>
      </c>
      <c r="H208" s="48">
        <f t="shared" si="117"/>
        <v>0</v>
      </c>
      <c r="I208" s="48">
        <f t="shared" si="118"/>
        <v>0</v>
      </c>
      <c r="J208" s="48">
        <f t="shared" si="119"/>
        <v>0</v>
      </c>
    </row>
    <row r="209" spans="1:10" s="3" customFormat="1" ht="28.8" x14ac:dyDescent="0.2">
      <c r="A209" s="293" t="s">
        <v>391</v>
      </c>
      <c r="B209" s="293" t="s">
        <v>392</v>
      </c>
      <c r="C209" s="293" t="s">
        <v>69</v>
      </c>
      <c r="D209" s="293">
        <v>1</v>
      </c>
      <c r="E209" s="293"/>
      <c r="F209" s="293"/>
      <c r="G209" s="48">
        <f t="shared" si="116"/>
        <v>0</v>
      </c>
      <c r="H209" s="48">
        <f t="shared" si="117"/>
        <v>0</v>
      </c>
      <c r="I209" s="48">
        <f t="shared" si="118"/>
        <v>0</v>
      </c>
      <c r="J209" s="48">
        <f t="shared" si="119"/>
        <v>0</v>
      </c>
    </row>
    <row r="210" spans="1:10" s="3" customFormat="1" ht="28.8" x14ac:dyDescent="0.2">
      <c r="A210" s="293" t="s">
        <v>393</v>
      </c>
      <c r="B210" s="293" t="s">
        <v>394</v>
      </c>
      <c r="C210" s="293" t="s">
        <v>69</v>
      </c>
      <c r="D210" s="293">
        <v>1</v>
      </c>
      <c r="E210" s="293"/>
      <c r="F210" s="293"/>
      <c r="G210" s="48">
        <f t="shared" si="116"/>
        <v>0</v>
      </c>
      <c r="H210" s="48">
        <f t="shared" si="117"/>
        <v>0</v>
      </c>
      <c r="I210" s="48">
        <f t="shared" si="118"/>
        <v>0</v>
      </c>
      <c r="J210" s="48">
        <f t="shared" si="119"/>
        <v>0</v>
      </c>
    </row>
    <row r="211" spans="1:10" s="3" customFormat="1" ht="38.4" x14ac:dyDescent="0.2">
      <c r="A211" s="293" t="s">
        <v>395</v>
      </c>
      <c r="B211" s="293" t="s">
        <v>396</v>
      </c>
      <c r="C211" s="293" t="s">
        <v>69</v>
      </c>
      <c r="D211" s="293">
        <v>1</v>
      </c>
      <c r="E211" s="293"/>
      <c r="F211" s="293"/>
      <c r="G211" s="48">
        <f t="shared" si="116"/>
        <v>0</v>
      </c>
      <c r="H211" s="48">
        <f t="shared" si="117"/>
        <v>0</v>
      </c>
      <c r="I211" s="48">
        <f t="shared" si="118"/>
        <v>0</v>
      </c>
      <c r="J211" s="48">
        <f t="shared" si="119"/>
        <v>0</v>
      </c>
    </row>
    <row r="212" spans="1:10" s="3" customFormat="1" ht="28.8" x14ac:dyDescent="0.2">
      <c r="A212" s="293" t="s">
        <v>397</v>
      </c>
      <c r="B212" s="293" t="s">
        <v>398</v>
      </c>
      <c r="C212" s="293" t="s">
        <v>69</v>
      </c>
      <c r="D212" s="293">
        <v>1</v>
      </c>
      <c r="E212" s="293"/>
      <c r="F212" s="293"/>
      <c r="G212" s="48">
        <f t="shared" si="116"/>
        <v>0</v>
      </c>
      <c r="H212" s="48">
        <f t="shared" si="117"/>
        <v>0</v>
      </c>
      <c r="I212" s="48">
        <f t="shared" si="118"/>
        <v>0</v>
      </c>
      <c r="J212" s="48">
        <f t="shared" si="119"/>
        <v>0</v>
      </c>
    </row>
    <row r="213" spans="1:10" s="3" customFormat="1" ht="19.2" x14ac:dyDescent="0.2">
      <c r="A213" s="293" t="s">
        <v>399</v>
      </c>
      <c r="B213" s="293" t="s">
        <v>400</v>
      </c>
      <c r="C213" s="293" t="s">
        <v>69</v>
      </c>
      <c r="D213" s="293">
        <v>1</v>
      </c>
      <c r="E213" s="293"/>
      <c r="F213" s="293"/>
      <c r="G213" s="48">
        <f t="shared" si="116"/>
        <v>0</v>
      </c>
      <c r="H213" s="48">
        <f t="shared" si="117"/>
        <v>0</v>
      </c>
      <c r="I213" s="48">
        <f t="shared" si="118"/>
        <v>0</v>
      </c>
      <c r="J213" s="48">
        <f t="shared" si="119"/>
        <v>0</v>
      </c>
    </row>
    <row r="214" spans="1:10" s="3" customFormat="1" ht="38.4" x14ac:dyDescent="0.2">
      <c r="A214" s="293" t="s">
        <v>401</v>
      </c>
      <c r="B214" s="293" t="s">
        <v>402</v>
      </c>
      <c r="C214" s="293" t="s">
        <v>69</v>
      </c>
      <c r="D214" s="293">
        <v>1</v>
      </c>
      <c r="E214" s="293"/>
      <c r="F214" s="293"/>
      <c r="G214" s="48">
        <f t="shared" si="116"/>
        <v>0</v>
      </c>
      <c r="H214" s="48">
        <f t="shared" si="117"/>
        <v>0</v>
      </c>
      <c r="I214" s="48">
        <f t="shared" si="118"/>
        <v>0</v>
      </c>
      <c r="J214" s="48">
        <f t="shared" si="119"/>
        <v>0</v>
      </c>
    </row>
    <row r="215" spans="1:10" s="3" customFormat="1" x14ac:dyDescent="0.2">
      <c r="A215" s="297" t="s">
        <v>403</v>
      </c>
      <c r="B215" s="297" t="s">
        <v>404</v>
      </c>
      <c r="C215" s="297"/>
      <c r="D215" s="299"/>
      <c r="E215" s="299"/>
      <c r="F215" s="299"/>
      <c r="G215" s="299"/>
      <c r="H215" s="299"/>
      <c r="I215" s="299"/>
      <c r="J215" s="299"/>
    </row>
    <row r="216" spans="1:10" s="3" customFormat="1" ht="38.4" x14ac:dyDescent="0.2">
      <c r="A216" s="293" t="s">
        <v>405</v>
      </c>
      <c r="B216" s="293" t="s">
        <v>406</v>
      </c>
      <c r="C216" s="293" t="s">
        <v>67</v>
      </c>
      <c r="D216" s="293">
        <v>63.8</v>
      </c>
      <c r="E216" s="293"/>
      <c r="F216" s="293"/>
      <c r="G216" s="48">
        <f>E216+F216</f>
        <v>0</v>
      </c>
      <c r="H216" s="48">
        <f>TRUNC(E216*D216,2)</f>
        <v>0</v>
      </c>
      <c r="I216" s="48">
        <f>TRUNC(F216*D216,2)</f>
        <v>0</v>
      </c>
      <c r="J216" s="48">
        <f>H216+I216</f>
        <v>0</v>
      </c>
    </row>
    <row r="217" spans="1:10" s="3" customFormat="1" ht="38.4" x14ac:dyDescent="0.2">
      <c r="A217" s="293" t="s">
        <v>407</v>
      </c>
      <c r="B217" s="293" t="s">
        <v>408</v>
      </c>
      <c r="C217" s="293" t="s">
        <v>67</v>
      </c>
      <c r="D217" s="293">
        <v>50.5</v>
      </c>
      <c r="E217" s="293"/>
      <c r="F217" s="293"/>
      <c r="G217" s="48">
        <f>E217+F217</f>
        <v>0</v>
      </c>
      <c r="H217" s="48">
        <f>TRUNC(E217*D217,2)</f>
        <v>0</v>
      </c>
      <c r="I217" s="48">
        <f>TRUNC(F217*D217,2)</f>
        <v>0</v>
      </c>
      <c r="J217" s="48">
        <f>H217+I217</f>
        <v>0</v>
      </c>
    </row>
    <row r="218" spans="1:10" s="3" customFormat="1" ht="38.4" x14ac:dyDescent="0.2">
      <c r="A218" s="293" t="s">
        <v>409</v>
      </c>
      <c r="B218" s="293" t="s">
        <v>410</v>
      </c>
      <c r="C218" s="293" t="s">
        <v>67</v>
      </c>
      <c r="D218" s="293">
        <v>27</v>
      </c>
      <c r="E218" s="293"/>
      <c r="F218" s="293"/>
      <c r="G218" s="48">
        <f>E218+F218</f>
        <v>0</v>
      </c>
      <c r="H218" s="48">
        <f>TRUNC(E218*D218,2)</f>
        <v>0</v>
      </c>
      <c r="I218" s="48">
        <f>TRUNC(F218*D218,2)</f>
        <v>0</v>
      </c>
      <c r="J218" s="48">
        <f>H218+I218</f>
        <v>0</v>
      </c>
    </row>
    <row r="219" spans="1:10" s="3" customFormat="1" ht="38.4" x14ac:dyDescent="0.2">
      <c r="A219" s="293" t="s">
        <v>411</v>
      </c>
      <c r="B219" s="293" t="s">
        <v>412</v>
      </c>
      <c r="C219" s="293" t="s">
        <v>67</v>
      </c>
      <c r="D219" s="293">
        <v>40.700000000000003</v>
      </c>
      <c r="E219" s="293"/>
      <c r="F219" s="293"/>
      <c r="G219" s="48">
        <f>E219+F219</f>
        <v>0</v>
      </c>
      <c r="H219" s="48">
        <f>TRUNC(E219*D219,2)</f>
        <v>0</v>
      </c>
      <c r="I219" s="48">
        <f>TRUNC(F219*D219,2)</f>
        <v>0</v>
      </c>
      <c r="J219" s="48">
        <f>H219+I219</f>
        <v>0</v>
      </c>
    </row>
    <row r="220" spans="1:10" s="3" customFormat="1" ht="48" x14ac:dyDescent="0.2">
      <c r="A220" s="293" t="s">
        <v>413</v>
      </c>
      <c r="B220" s="293" t="s">
        <v>414</v>
      </c>
      <c r="C220" s="293" t="s">
        <v>69</v>
      </c>
      <c r="D220" s="293">
        <v>15</v>
      </c>
      <c r="E220" s="293"/>
      <c r="F220" s="293"/>
      <c r="G220" s="48"/>
      <c r="H220" s="48"/>
      <c r="I220" s="48"/>
      <c r="J220" s="48"/>
    </row>
    <row r="221" spans="1:10" s="3" customFormat="1" ht="48" x14ac:dyDescent="0.2">
      <c r="A221" s="293" t="s">
        <v>415</v>
      </c>
      <c r="B221" s="293" t="s">
        <v>416</v>
      </c>
      <c r="C221" s="293" t="s">
        <v>69</v>
      </c>
      <c r="D221" s="293">
        <v>2</v>
      </c>
      <c r="E221" s="293"/>
      <c r="F221" s="293"/>
      <c r="G221" s="48">
        <f>E221+F221</f>
        <v>0</v>
      </c>
      <c r="H221" s="48">
        <f>TRUNC(E221*D221,2)</f>
        <v>0</v>
      </c>
      <c r="I221" s="48">
        <f>TRUNC(F221*D221,2)</f>
        <v>0</v>
      </c>
      <c r="J221" s="48">
        <f>H221+I221</f>
        <v>0</v>
      </c>
    </row>
    <row r="222" spans="1:10" s="3" customFormat="1" ht="48" x14ac:dyDescent="0.2">
      <c r="A222" s="293" t="s">
        <v>417</v>
      </c>
      <c r="B222" s="293" t="s">
        <v>418</v>
      </c>
      <c r="C222" s="293" t="s">
        <v>69</v>
      </c>
      <c r="D222" s="293">
        <v>2</v>
      </c>
      <c r="E222" s="293"/>
      <c r="F222" s="293"/>
      <c r="G222" s="48">
        <f>E222+F222</f>
        <v>0</v>
      </c>
      <c r="H222" s="48">
        <f>TRUNC(E222*D222,2)</f>
        <v>0</v>
      </c>
      <c r="I222" s="48">
        <f>TRUNC(F222*D222,2)</f>
        <v>0</v>
      </c>
      <c r="J222" s="48">
        <f>H222+I222</f>
        <v>0</v>
      </c>
    </row>
    <row r="223" spans="1:10" s="3" customFormat="1" ht="48" x14ac:dyDescent="0.2">
      <c r="A223" s="293" t="s">
        <v>419</v>
      </c>
      <c r="B223" s="293" t="s">
        <v>420</v>
      </c>
      <c r="C223" s="293" t="s">
        <v>69</v>
      </c>
      <c r="D223" s="293">
        <v>4</v>
      </c>
      <c r="E223" s="293"/>
      <c r="F223" s="293"/>
      <c r="G223" s="48">
        <f>E223+F223</f>
        <v>0</v>
      </c>
      <c r="H223" s="48">
        <f>TRUNC(E223*D223,2)</f>
        <v>0</v>
      </c>
      <c r="I223" s="48">
        <f>TRUNC(F223*D223,2)</f>
        <v>0</v>
      </c>
      <c r="J223" s="48">
        <f>H223+I223</f>
        <v>0</v>
      </c>
    </row>
    <row r="224" spans="1:10" s="3" customFormat="1" ht="38.4" x14ac:dyDescent="0.2">
      <c r="A224" s="293" t="s">
        <v>421</v>
      </c>
      <c r="B224" s="293" t="s">
        <v>422</v>
      </c>
      <c r="C224" s="293" t="s">
        <v>69</v>
      </c>
      <c r="D224" s="293">
        <v>2</v>
      </c>
      <c r="E224" s="293"/>
      <c r="F224" s="293"/>
      <c r="G224" s="48">
        <f>E224+F224</f>
        <v>0</v>
      </c>
      <c r="H224" s="48">
        <f>TRUNC(E224*D224,2)</f>
        <v>0</v>
      </c>
      <c r="I224" s="48">
        <f>TRUNC(F224*D224,2)</f>
        <v>0</v>
      </c>
      <c r="J224" s="48">
        <f>H224+I224</f>
        <v>0</v>
      </c>
    </row>
    <row r="225" spans="1:10" s="3" customFormat="1" ht="48" x14ac:dyDescent="0.2">
      <c r="A225" s="293" t="s">
        <v>423</v>
      </c>
      <c r="B225" s="293" t="s">
        <v>424</v>
      </c>
      <c r="C225" s="293" t="s">
        <v>69</v>
      </c>
      <c r="D225" s="293">
        <v>19</v>
      </c>
      <c r="E225" s="293"/>
      <c r="F225" s="293"/>
      <c r="G225" s="48">
        <v>0</v>
      </c>
      <c r="H225" s="48">
        <v>0</v>
      </c>
      <c r="I225" s="48">
        <v>0</v>
      </c>
      <c r="J225" s="48"/>
    </row>
    <row r="226" spans="1:10" s="3" customFormat="1" ht="48" x14ac:dyDescent="0.2">
      <c r="A226" s="293" t="s">
        <v>425</v>
      </c>
      <c r="B226" s="293" t="s">
        <v>426</v>
      </c>
      <c r="C226" s="293" t="s">
        <v>69</v>
      </c>
      <c r="D226" s="293">
        <v>27</v>
      </c>
      <c r="E226" s="293"/>
      <c r="F226" s="293"/>
      <c r="G226" s="48">
        <f>E226+F226</f>
        <v>0</v>
      </c>
      <c r="H226" s="48">
        <f>TRUNC(E226*D226,2)</f>
        <v>0</v>
      </c>
      <c r="I226" s="48">
        <f>TRUNC(F226*D226,2)</f>
        <v>0</v>
      </c>
      <c r="J226" s="48">
        <f>H226+I226</f>
        <v>0</v>
      </c>
    </row>
    <row r="227" spans="1:10" s="3" customFormat="1" ht="48" x14ac:dyDescent="0.2">
      <c r="A227" s="293" t="s">
        <v>427</v>
      </c>
      <c r="B227" s="293" t="s">
        <v>428</v>
      </c>
      <c r="C227" s="293" t="s">
        <v>69</v>
      </c>
      <c r="D227" s="293">
        <v>3</v>
      </c>
      <c r="E227" s="293"/>
      <c r="F227" s="293"/>
      <c r="G227" s="48">
        <f>E227+F227</f>
        <v>0</v>
      </c>
      <c r="H227" s="48">
        <f>TRUNC(E227*D227,2)</f>
        <v>0</v>
      </c>
      <c r="I227" s="48">
        <f>TRUNC(F227*D227,2)</f>
        <v>0</v>
      </c>
      <c r="J227" s="48">
        <f>H227+I227</f>
        <v>0</v>
      </c>
    </row>
    <row r="228" spans="1:10" s="3" customFormat="1" ht="48" x14ac:dyDescent="0.2">
      <c r="A228" s="293" t="s">
        <v>429</v>
      </c>
      <c r="B228" s="293" t="s">
        <v>430</v>
      </c>
      <c r="C228" s="293" t="s">
        <v>69</v>
      </c>
      <c r="D228" s="293">
        <v>4</v>
      </c>
      <c r="E228" s="293"/>
      <c r="F228" s="293"/>
      <c r="G228" s="48">
        <f>E228+F228</f>
        <v>0</v>
      </c>
      <c r="H228" s="48">
        <f>TRUNC(E228*D228,2)</f>
        <v>0</v>
      </c>
      <c r="I228" s="48">
        <f>TRUNC(F228*D228,2)</f>
        <v>0</v>
      </c>
      <c r="J228" s="48">
        <f>H228+I228</f>
        <v>0</v>
      </c>
    </row>
    <row r="229" spans="1:10" s="3" customFormat="1" ht="48" x14ac:dyDescent="0.2">
      <c r="A229" s="293" t="s">
        <v>431</v>
      </c>
      <c r="B229" s="293" t="s">
        <v>432</v>
      </c>
      <c r="C229" s="293" t="s">
        <v>69</v>
      </c>
      <c r="D229" s="293">
        <v>15</v>
      </c>
      <c r="E229" s="293"/>
      <c r="F229" s="293"/>
      <c r="G229" s="48">
        <f>E229+F229</f>
        <v>0</v>
      </c>
      <c r="H229" s="48">
        <f>TRUNC(E229*D229,2)</f>
        <v>0</v>
      </c>
      <c r="I229" s="48">
        <f>TRUNC(F229*D229,2)</f>
        <v>0</v>
      </c>
      <c r="J229" s="48">
        <f>H229+I229</f>
        <v>0</v>
      </c>
    </row>
    <row r="230" spans="1:10" s="3" customFormat="1" ht="48" x14ac:dyDescent="0.2">
      <c r="A230" s="293" t="s">
        <v>433</v>
      </c>
      <c r="B230" s="293" t="s">
        <v>434</v>
      </c>
      <c r="C230" s="293" t="s">
        <v>69</v>
      </c>
      <c r="D230" s="293">
        <v>20</v>
      </c>
      <c r="E230" s="293"/>
      <c r="F230" s="293"/>
      <c r="G230" s="48">
        <v>0</v>
      </c>
      <c r="H230" s="48">
        <v>0</v>
      </c>
      <c r="I230" s="48">
        <v>0</v>
      </c>
      <c r="J230" s="48">
        <v>0</v>
      </c>
    </row>
    <row r="231" spans="1:10" s="3" customFormat="1" ht="48" x14ac:dyDescent="0.2">
      <c r="A231" s="293" t="s">
        <v>435</v>
      </c>
      <c r="B231" s="293" t="s">
        <v>436</v>
      </c>
      <c r="C231" s="293" t="s">
        <v>69</v>
      </c>
      <c r="D231" s="293">
        <v>13</v>
      </c>
      <c r="E231" s="293"/>
      <c r="F231" s="293"/>
      <c r="G231" s="48">
        <f>E231+F231</f>
        <v>0</v>
      </c>
      <c r="H231" s="48">
        <f>TRUNC(E231*D231,2)</f>
        <v>0</v>
      </c>
      <c r="I231" s="48">
        <f>TRUNC(F231*D231,2)</f>
        <v>0</v>
      </c>
      <c r="J231" s="48">
        <f>H231+I231</f>
        <v>0</v>
      </c>
    </row>
    <row r="232" spans="1:10" s="3" customFormat="1" ht="48" x14ac:dyDescent="0.2">
      <c r="A232" s="293" t="s">
        <v>437</v>
      </c>
      <c r="B232" s="293" t="s">
        <v>438</v>
      </c>
      <c r="C232" s="293" t="s">
        <v>69</v>
      </c>
      <c r="D232" s="293">
        <v>15</v>
      </c>
      <c r="E232" s="293"/>
      <c r="F232" s="293"/>
      <c r="G232" s="48">
        <f>E232+F232</f>
        <v>0</v>
      </c>
      <c r="H232" s="48">
        <f>TRUNC(E232*D232,2)</f>
        <v>0</v>
      </c>
      <c r="I232" s="48">
        <f>TRUNC(F232*D232,2)</f>
        <v>0</v>
      </c>
      <c r="J232" s="48">
        <f>H232+I232</f>
        <v>0</v>
      </c>
    </row>
    <row r="233" spans="1:10" s="3" customFormat="1" ht="48" x14ac:dyDescent="0.2">
      <c r="A233" s="293" t="s">
        <v>439</v>
      </c>
      <c r="B233" s="293" t="s">
        <v>440</v>
      </c>
      <c r="C233" s="293" t="s">
        <v>69</v>
      </c>
      <c r="D233" s="293">
        <v>4</v>
      </c>
      <c r="E233" s="293"/>
      <c r="F233" s="293"/>
      <c r="G233" s="48">
        <f>E233+F233</f>
        <v>0</v>
      </c>
      <c r="H233" s="48">
        <f>TRUNC(E233*D233,2)</f>
        <v>0</v>
      </c>
      <c r="I233" s="48">
        <f>TRUNC(F233*D233,2)</f>
        <v>0</v>
      </c>
      <c r="J233" s="48">
        <f>H233+I233</f>
        <v>0</v>
      </c>
    </row>
    <row r="234" spans="1:10" s="3" customFormat="1" ht="48" x14ac:dyDescent="0.2">
      <c r="A234" s="293" t="s">
        <v>441</v>
      </c>
      <c r="B234" s="293" t="s">
        <v>442</v>
      </c>
      <c r="C234" s="293" t="s">
        <v>69</v>
      </c>
      <c r="D234" s="293">
        <v>1</v>
      </c>
      <c r="E234" s="293"/>
      <c r="F234" s="293"/>
      <c r="G234" s="48">
        <f>E234+F234</f>
        <v>0</v>
      </c>
      <c r="H234" s="48">
        <f>TRUNC(E234*D234,2)</f>
        <v>0</v>
      </c>
      <c r="I234" s="48">
        <f>TRUNC(F234*D234,2)</f>
        <v>0</v>
      </c>
      <c r="J234" s="48">
        <f>H234+I234</f>
        <v>0</v>
      </c>
    </row>
    <row r="235" spans="1:10" s="3" customFormat="1" ht="19.2" x14ac:dyDescent="0.2">
      <c r="A235" s="293" t="s">
        <v>443</v>
      </c>
      <c r="B235" s="293" t="s">
        <v>444</v>
      </c>
      <c r="C235" s="293" t="s">
        <v>69</v>
      </c>
      <c r="D235" s="293">
        <v>2</v>
      </c>
      <c r="E235" s="293"/>
      <c r="F235" s="293"/>
      <c r="G235" s="48"/>
      <c r="H235" s="48"/>
      <c r="I235" s="48"/>
      <c r="J235" s="48"/>
    </row>
    <row r="236" spans="1:10" s="3" customFormat="1" ht="48" x14ac:dyDescent="0.2">
      <c r="A236" s="293" t="s">
        <v>445</v>
      </c>
      <c r="B236" s="293" t="s">
        <v>442</v>
      </c>
      <c r="C236" s="293" t="s">
        <v>69</v>
      </c>
      <c r="D236" s="293">
        <v>1</v>
      </c>
      <c r="E236" s="293"/>
      <c r="F236" s="293"/>
      <c r="G236" s="48">
        <f>E236+F236</f>
        <v>0</v>
      </c>
      <c r="H236" s="48">
        <f>TRUNC(E236*D236,2)</f>
        <v>0</v>
      </c>
      <c r="I236" s="48">
        <f>TRUNC(F236*D236,2)</f>
        <v>0</v>
      </c>
      <c r="J236" s="48">
        <f>H236+I236</f>
        <v>0</v>
      </c>
    </row>
    <row r="237" spans="1:10" s="3" customFormat="1" ht="19.2" x14ac:dyDescent="0.2">
      <c r="A237" s="293" t="s">
        <v>446</v>
      </c>
      <c r="B237" s="293" t="s">
        <v>447</v>
      </c>
      <c r="C237" s="293" t="s">
        <v>69</v>
      </c>
      <c r="D237" s="293">
        <v>1</v>
      </c>
      <c r="E237" s="293"/>
      <c r="F237" s="293"/>
      <c r="G237" s="48">
        <f>E237+F237</f>
        <v>0</v>
      </c>
      <c r="H237" s="48">
        <f>TRUNC(E237*D237,2)</f>
        <v>0</v>
      </c>
      <c r="I237" s="48">
        <f>TRUNC(F237*D237,2)</f>
        <v>0</v>
      </c>
      <c r="J237" s="48">
        <f>H237+I237</f>
        <v>0</v>
      </c>
    </row>
    <row r="238" spans="1:10" s="3" customFormat="1" ht="38.4" x14ac:dyDescent="0.2">
      <c r="A238" s="293" t="s">
        <v>448</v>
      </c>
      <c r="B238" s="293" t="s">
        <v>449</v>
      </c>
      <c r="C238" s="293" t="s">
        <v>69</v>
      </c>
      <c r="D238" s="293">
        <v>2</v>
      </c>
      <c r="E238" s="293"/>
      <c r="F238" s="293"/>
      <c r="G238" s="48">
        <f>E238+F238</f>
        <v>0</v>
      </c>
      <c r="H238" s="48">
        <f>TRUNC(E238*D238,2)</f>
        <v>0</v>
      </c>
      <c r="I238" s="48">
        <f>TRUNC(F238*D238,2)</f>
        <v>0</v>
      </c>
      <c r="J238" s="48">
        <f>H238+I238</f>
        <v>0</v>
      </c>
    </row>
    <row r="239" spans="1:10" s="3" customFormat="1" ht="48" x14ac:dyDescent="0.2">
      <c r="A239" s="293" t="s">
        <v>450</v>
      </c>
      <c r="B239" s="293" t="s">
        <v>451</v>
      </c>
      <c r="C239" s="293" t="s">
        <v>69</v>
      </c>
      <c r="D239" s="293">
        <v>4</v>
      </c>
      <c r="E239" s="293"/>
      <c r="F239" s="293"/>
      <c r="G239" s="48">
        <f>E239+F239</f>
        <v>0</v>
      </c>
      <c r="H239" s="48">
        <f>TRUNC(E239*D239,2)</f>
        <v>0</v>
      </c>
      <c r="I239" s="48">
        <f>TRUNC(F239*D239,2)</f>
        <v>0</v>
      </c>
      <c r="J239" s="48">
        <f>H239+I239</f>
        <v>0</v>
      </c>
    </row>
    <row r="240" spans="1:10" s="3" customFormat="1" ht="48" x14ac:dyDescent="0.2">
      <c r="A240" s="293" t="s">
        <v>452</v>
      </c>
      <c r="B240" s="293" t="s">
        <v>453</v>
      </c>
      <c r="C240" s="293" t="s">
        <v>69</v>
      </c>
      <c r="D240" s="293">
        <v>4</v>
      </c>
      <c r="E240" s="293"/>
      <c r="F240" s="293"/>
      <c r="G240" s="48">
        <v>0</v>
      </c>
      <c r="H240" s="48">
        <v>0</v>
      </c>
      <c r="I240" s="48">
        <v>0</v>
      </c>
      <c r="J240" s="48">
        <v>0</v>
      </c>
    </row>
    <row r="241" spans="1:10" s="3" customFormat="1" ht="48" x14ac:dyDescent="0.2">
      <c r="A241" s="293" t="s">
        <v>454</v>
      </c>
      <c r="B241" s="293" t="s">
        <v>455</v>
      </c>
      <c r="C241" s="293" t="s">
        <v>69</v>
      </c>
      <c r="D241" s="293">
        <v>3</v>
      </c>
      <c r="E241" s="293"/>
      <c r="F241" s="293"/>
      <c r="G241" s="48">
        <f>E241+F241</f>
        <v>0</v>
      </c>
      <c r="H241" s="48">
        <f>TRUNC(E241*D241,2)</f>
        <v>0</v>
      </c>
      <c r="I241" s="48">
        <f>TRUNC(F241*D241,2)</f>
        <v>0</v>
      </c>
      <c r="J241" s="48">
        <f>H241+I241</f>
        <v>0</v>
      </c>
    </row>
    <row r="242" spans="1:10" s="3" customFormat="1" ht="48" x14ac:dyDescent="0.2">
      <c r="A242" s="293" t="s">
        <v>456</v>
      </c>
      <c r="B242" s="293" t="s">
        <v>457</v>
      </c>
      <c r="C242" s="293" t="s">
        <v>69</v>
      </c>
      <c r="D242" s="293">
        <v>1</v>
      </c>
      <c r="E242" s="293"/>
      <c r="F242" s="293"/>
      <c r="G242" s="48">
        <f>E242+F242</f>
        <v>0</v>
      </c>
      <c r="H242" s="48">
        <f>TRUNC(E242*D242,2)</f>
        <v>0</v>
      </c>
      <c r="I242" s="48">
        <f>TRUNC(F242*D242,2)</f>
        <v>0</v>
      </c>
      <c r="J242" s="48">
        <f>H242+I242</f>
        <v>0</v>
      </c>
    </row>
    <row r="243" spans="1:10" s="3" customFormat="1" ht="38.4" x14ac:dyDescent="0.2">
      <c r="A243" s="293" t="s">
        <v>458</v>
      </c>
      <c r="B243" s="293" t="s">
        <v>459</v>
      </c>
      <c r="C243" s="293" t="s">
        <v>69</v>
      </c>
      <c r="D243" s="293">
        <v>12</v>
      </c>
      <c r="E243" s="293"/>
      <c r="F243" s="293"/>
      <c r="G243" s="48">
        <f>E243+F243</f>
        <v>0</v>
      </c>
      <c r="H243" s="48">
        <f>TRUNC(E243*D243,2)</f>
        <v>0</v>
      </c>
      <c r="I243" s="48">
        <f>TRUNC(F243*D243,2)</f>
        <v>0</v>
      </c>
      <c r="J243" s="48">
        <f>H243+I243</f>
        <v>0</v>
      </c>
    </row>
    <row r="244" spans="1:10" s="3" customFormat="1" ht="19.2" x14ac:dyDescent="0.2">
      <c r="A244" s="293" t="s">
        <v>460</v>
      </c>
      <c r="B244" s="293" t="s">
        <v>461</v>
      </c>
      <c r="C244" s="293" t="s">
        <v>69</v>
      </c>
      <c r="D244" s="293">
        <v>10</v>
      </c>
      <c r="E244" s="293"/>
      <c r="F244" s="293"/>
      <c r="G244" s="48">
        <f>E244+F244</f>
        <v>0</v>
      </c>
      <c r="H244" s="48">
        <f>TRUNC(E244*D244,2)</f>
        <v>0</v>
      </c>
      <c r="I244" s="48">
        <f>TRUNC(F244*D244,2)</f>
        <v>0</v>
      </c>
      <c r="J244" s="48">
        <f>H244+I244</f>
        <v>0</v>
      </c>
    </row>
    <row r="245" spans="1:10" s="3" customFormat="1" ht="38.4" x14ac:dyDescent="0.2">
      <c r="A245" s="293" t="s">
        <v>462</v>
      </c>
      <c r="B245" s="293" t="s">
        <v>463</v>
      </c>
      <c r="C245" s="293" t="s">
        <v>69</v>
      </c>
      <c r="D245" s="293">
        <v>2</v>
      </c>
      <c r="E245" s="293"/>
      <c r="F245" s="293"/>
      <c r="G245" s="48">
        <v>0</v>
      </c>
      <c r="H245" s="48">
        <v>0</v>
      </c>
      <c r="I245" s="48">
        <v>0</v>
      </c>
      <c r="J245" s="48">
        <v>0</v>
      </c>
    </row>
    <row r="246" spans="1:10" s="3" customFormat="1" ht="38.4" x14ac:dyDescent="0.2">
      <c r="A246" s="293" t="s">
        <v>464</v>
      </c>
      <c r="B246" s="293" t="s">
        <v>465</v>
      </c>
      <c r="C246" s="293" t="s">
        <v>69</v>
      </c>
      <c r="D246" s="293">
        <v>2</v>
      </c>
      <c r="E246" s="293"/>
      <c r="F246" s="293"/>
      <c r="G246" s="48">
        <f t="shared" ref="G246:G252" si="120">E246+F246</f>
        <v>0</v>
      </c>
      <c r="H246" s="48">
        <f t="shared" ref="H246:H252" si="121">TRUNC(E246*D246,2)</f>
        <v>0</v>
      </c>
      <c r="I246" s="48">
        <f t="shared" ref="I246:I252" si="122">TRUNC(F246*D246,2)</f>
        <v>0</v>
      </c>
      <c r="J246" s="48">
        <f t="shared" ref="J246:J252" si="123">H246+I246</f>
        <v>0</v>
      </c>
    </row>
    <row r="247" spans="1:10" s="3" customFormat="1" ht="38.4" x14ac:dyDescent="0.2">
      <c r="A247" s="293" t="s">
        <v>466</v>
      </c>
      <c r="B247" s="293" t="s">
        <v>467</v>
      </c>
      <c r="C247" s="293" t="s">
        <v>69</v>
      </c>
      <c r="D247" s="293">
        <v>2</v>
      </c>
      <c r="E247" s="293"/>
      <c r="F247" s="293"/>
      <c r="G247" s="48">
        <f t="shared" si="120"/>
        <v>0</v>
      </c>
      <c r="H247" s="48">
        <f t="shared" si="121"/>
        <v>0</v>
      </c>
      <c r="I247" s="48">
        <f t="shared" si="122"/>
        <v>0</v>
      </c>
      <c r="J247" s="48">
        <f t="shared" si="123"/>
        <v>0</v>
      </c>
    </row>
    <row r="248" spans="1:10" s="3" customFormat="1" ht="48" x14ac:dyDescent="0.2">
      <c r="A248" s="293" t="s">
        <v>468</v>
      </c>
      <c r="B248" s="293" t="s">
        <v>469</v>
      </c>
      <c r="C248" s="293" t="s">
        <v>69</v>
      </c>
      <c r="D248" s="293">
        <v>3</v>
      </c>
      <c r="E248" s="293"/>
      <c r="F248" s="293"/>
      <c r="G248" s="48">
        <f t="shared" si="120"/>
        <v>0</v>
      </c>
      <c r="H248" s="48">
        <f t="shared" si="121"/>
        <v>0</v>
      </c>
      <c r="I248" s="48">
        <f t="shared" si="122"/>
        <v>0</v>
      </c>
      <c r="J248" s="48">
        <f t="shared" si="123"/>
        <v>0</v>
      </c>
    </row>
    <row r="249" spans="1:10" s="3" customFormat="1" ht="38.4" x14ac:dyDescent="0.2">
      <c r="A249" s="293" t="s">
        <v>470</v>
      </c>
      <c r="B249" s="293" t="s">
        <v>471</v>
      </c>
      <c r="C249" s="293" t="s">
        <v>69</v>
      </c>
      <c r="D249" s="293">
        <v>7</v>
      </c>
      <c r="E249" s="293"/>
      <c r="F249" s="293"/>
      <c r="G249" s="48">
        <f t="shared" si="120"/>
        <v>0</v>
      </c>
      <c r="H249" s="48">
        <f t="shared" si="121"/>
        <v>0</v>
      </c>
      <c r="I249" s="48">
        <f t="shared" si="122"/>
        <v>0</v>
      </c>
      <c r="J249" s="48">
        <f t="shared" si="123"/>
        <v>0</v>
      </c>
    </row>
    <row r="250" spans="1:10" s="3" customFormat="1" ht="38.4" x14ac:dyDescent="0.2">
      <c r="A250" s="293" t="s">
        <v>472</v>
      </c>
      <c r="B250" s="293" t="s">
        <v>473</v>
      </c>
      <c r="C250" s="293" t="s">
        <v>69</v>
      </c>
      <c r="D250" s="293">
        <v>2</v>
      </c>
      <c r="E250" s="293"/>
      <c r="F250" s="293"/>
      <c r="G250" s="48">
        <f t="shared" si="120"/>
        <v>0</v>
      </c>
      <c r="H250" s="48">
        <f t="shared" si="121"/>
        <v>0</v>
      </c>
      <c r="I250" s="48">
        <f t="shared" si="122"/>
        <v>0</v>
      </c>
      <c r="J250" s="48">
        <f t="shared" si="123"/>
        <v>0</v>
      </c>
    </row>
    <row r="251" spans="1:10" s="3" customFormat="1" ht="38.4" x14ac:dyDescent="0.2">
      <c r="A251" s="293" t="s">
        <v>474</v>
      </c>
      <c r="B251" s="293" t="s">
        <v>475</v>
      </c>
      <c r="C251" s="293" t="s">
        <v>69</v>
      </c>
      <c r="D251" s="293">
        <v>1</v>
      </c>
      <c r="E251" s="293"/>
      <c r="F251" s="293"/>
      <c r="G251" s="48">
        <f t="shared" si="120"/>
        <v>0</v>
      </c>
      <c r="H251" s="48">
        <f t="shared" si="121"/>
        <v>0</v>
      </c>
      <c r="I251" s="48">
        <f t="shared" si="122"/>
        <v>0</v>
      </c>
      <c r="J251" s="48">
        <f t="shared" si="123"/>
        <v>0</v>
      </c>
    </row>
    <row r="252" spans="1:10" s="3" customFormat="1" ht="48" x14ac:dyDescent="0.2">
      <c r="A252" s="293" t="s">
        <v>476</v>
      </c>
      <c r="B252" s="293" t="s">
        <v>440</v>
      </c>
      <c r="C252" s="293" t="s">
        <v>69</v>
      </c>
      <c r="D252" s="293">
        <v>4</v>
      </c>
      <c r="E252" s="293"/>
      <c r="F252" s="293"/>
      <c r="G252" s="48">
        <f t="shared" si="120"/>
        <v>0</v>
      </c>
      <c r="H252" s="48">
        <f t="shared" si="121"/>
        <v>0</v>
      </c>
      <c r="I252" s="48">
        <f t="shared" si="122"/>
        <v>0</v>
      </c>
      <c r="J252" s="48">
        <f t="shared" si="123"/>
        <v>0</v>
      </c>
    </row>
    <row r="253" spans="1:10" s="3" customFormat="1" ht="28.8" x14ac:dyDescent="0.2">
      <c r="A253" s="293" t="s">
        <v>477</v>
      </c>
      <c r="B253" s="293" t="s">
        <v>478</v>
      </c>
      <c r="C253" s="293" t="s">
        <v>69</v>
      </c>
      <c r="D253" s="293">
        <v>18</v>
      </c>
      <c r="E253" s="293"/>
      <c r="F253" s="293"/>
      <c r="G253" s="48">
        <v>0</v>
      </c>
      <c r="H253" s="48">
        <v>0</v>
      </c>
      <c r="I253" s="48">
        <v>0</v>
      </c>
      <c r="J253" s="48">
        <v>0</v>
      </c>
    </row>
    <row r="254" spans="1:10" s="3" customFormat="1" ht="28.8" x14ac:dyDescent="0.2">
      <c r="A254" s="293" t="s">
        <v>479</v>
      </c>
      <c r="B254" s="293" t="s">
        <v>480</v>
      </c>
      <c r="C254" s="293" t="s">
        <v>69</v>
      </c>
      <c r="D254" s="293">
        <v>6</v>
      </c>
      <c r="E254" s="293"/>
      <c r="F254" s="293"/>
      <c r="G254" s="48">
        <f>E254+F254</f>
        <v>0</v>
      </c>
      <c r="H254" s="48">
        <f>TRUNC(E254*D254,2)</f>
        <v>0</v>
      </c>
      <c r="I254" s="48">
        <f>TRUNC(F254*D254,2)</f>
        <v>0</v>
      </c>
      <c r="J254" s="48">
        <f>H254+I254</f>
        <v>0</v>
      </c>
    </row>
    <row r="255" spans="1:10" s="3" customFormat="1" ht="28.8" x14ac:dyDescent="0.2">
      <c r="A255" s="293" t="s">
        <v>481</v>
      </c>
      <c r="B255" s="293" t="s">
        <v>482</v>
      </c>
      <c r="C255" s="293" t="s">
        <v>69</v>
      </c>
      <c r="D255" s="293">
        <v>4</v>
      </c>
      <c r="E255" s="293"/>
      <c r="F255" s="293"/>
      <c r="G255" s="48">
        <f>E255+F255</f>
        <v>0</v>
      </c>
      <c r="H255" s="48">
        <f>TRUNC(E255*D255,2)</f>
        <v>0</v>
      </c>
      <c r="I255" s="48">
        <f>TRUNC(F255*D255,2)</f>
        <v>0</v>
      </c>
      <c r="J255" s="48">
        <f>H255+I255</f>
        <v>0</v>
      </c>
    </row>
    <row r="256" spans="1:10" s="3" customFormat="1" ht="19.2" x14ac:dyDescent="0.2">
      <c r="A256" s="293" t="s">
        <v>483</v>
      </c>
      <c r="B256" s="293" t="s">
        <v>484</v>
      </c>
      <c r="C256" s="293" t="s">
        <v>46</v>
      </c>
      <c r="D256" s="293">
        <v>38.979999999999997</v>
      </c>
      <c r="E256" s="293"/>
      <c r="F256" s="293"/>
      <c r="G256" s="48">
        <f>E256+F256</f>
        <v>0</v>
      </c>
      <c r="H256" s="48">
        <f>TRUNC(E256*D256,2)</f>
        <v>0</v>
      </c>
      <c r="I256" s="48">
        <f>TRUNC(F256*D256,2)</f>
        <v>0</v>
      </c>
      <c r="J256" s="48">
        <f>H256+I256</f>
        <v>0</v>
      </c>
    </row>
    <row r="257" spans="1:10" s="3" customFormat="1" ht="28.8" x14ac:dyDescent="0.2">
      <c r="A257" s="293" t="s">
        <v>485</v>
      </c>
      <c r="B257" s="293" t="s">
        <v>486</v>
      </c>
      <c r="C257" s="293" t="s">
        <v>46</v>
      </c>
      <c r="D257" s="293">
        <v>40.75</v>
      </c>
      <c r="E257" s="293"/>
      <c r="F257" s="293"/>
      <c r="G257" s="48">
        <f>E257+F257</f>
        <v>0</v>
      </c>
      <c r="H257" s="48">
        <f>TRUNC(E257*D257,2)</f>
        <v>0</v>
      </c>
      <c r="I257" s="48">
        <f>TRUNC(F257*D257,2)</f>
        <v>0</v>
      </c>
      <c r="J257" s="48">
        <f>H257+I257</f>
        <v>0</v>
      </c>
    </row>
    <row r="258" spans="1:10" s="3" customFormat="1" ht="28.8" x14ac:dyDescent="0.2">
      <c r="A258" s="293" t="s">
        <v>487</v>
      </c>
      <c r="B258" s="293" t="s">
        <v>488</v>
      </c>
      <c r="C258" s="293" t="s">
        <v>46</v>
      </c>
      <c r="D258" s="293">
        <v>3</v>
      </c>
      <c r="E258" s="293"/>
      <c r="F258" s="293"/>
      <c r="G258" s="48">
        <v>0</v>
      </c>
      <c r="H258" s="48">
        <v>0</v>
      </c>
      <c r="I258" s="48">
        <v>0</v>
      </c>
      <c r="J258" s="48">
        <v>0</v>
      </c>
    </row>
    <row r="259" spans="1:10" s="3" customFormat="1" ht="48" x14ac:dyDescent="0.2">
      <c r="A259" s="293" t="s">
        <v>489</v>
      </c>
      <c r="B259" s="293" t="s">
        <v>139</v>
      </c>
      <c r="C259" s="293" t="s">
        <v>46</v>
      </c>
      <c r="D259" s="293">
        <v>7.98</v>
      </c>
      <c r="E259" s="293"/>
      <c r="F259" s="293"/>
      <c r="G259" s="48">
        <f>E259+F259</f>
        <v>0</v>
      </c>
      <c r="H259" s="48">
        <f>TRUNC(E259*D259,2)</f>
        <v>0</v>
      </c>
      <c r="I259" s="48">
        <f>TRUNC(F259*D259,2)</f>
        <v>0</v>
      </c>
      <c r="J259" s="48">
        <f>H259+I259</f>
        <v>0</v>
      </c>
    </row>
    <row r="260" spans="1:10" s="3" customFormat="1" ht="28.8" x14ac:dyDescent="0.2">
      <c r="A260" s="293" t="s">
        <v>490</v>
      </c>
      <c r="B260" s="293" t="s">
        <v>141</v>
      </c>
      <c r="C260" s="293" t="s">
        <v>142</v>
      </c>
      <c r="D260" s="293">
        <v>239.4</v>
      </c>
      <c r="E260" s="293"/>
      <c r="F260" s="293"/>
      <c r="G260" s="48">
        <f>E260+F260</f>
        <v>0</v>
      </c>
      <c r="H260" s="48">
        <f>TRUNC(E260*D260,2)</f>
        <v>0</v>
      </c>
      <c r="I260" s="48">
        <f>TRUNC(F260*D260,2)</f>
        <v>0</v>
      </c>
      <c r="J260" s="48">
        <f>H260+I260</f>
        <v>0</v>
      </c>
    </row>
    <row r="261" spans="1:10" s="3" customFormat="1" x14ac:dyDescent="0.2">
      <c r="A261" s="297" t="s">
        <v>491</v>
      </c>
      <c r="B261" s="297" t="s">
        <v>492</v>
      </c>
      <c r="C261" s="297"/>
      <c r="D261" s="299"/>
      <c r="E261" s="299"/>
      <c r="F261" s="299"/>
      <c r="G261" s="299"/>
      <c r="H261" s="299"/>
      <c r="I261" s="299"/>
      <c r="J261" s="299"/>
    </row>
    <row r="262" spans="1:10" s="3" customFormat="1" ht="38.4" x14ac:dyDescent="0.2">
      <c r="A262" s="293" t="s">
        <v>493</v>
      </c>
      <c r="B262" s="353" t="s">
        <v>412</v>
      </c>
      <c r="C262" s="293" t="s">
        <v>67</v>
      </c>
      <c r="D262" s="293">
        <v>66.400000000000006</v>
      </c>
      <c r="E262" s="293"/>
      <c r="F262" s="293"/>
      <c r="G262" s="48">
        <f>E262+F262</f>
        <v>0</v>
      </c>
      <c r="H262" s="48">
        <f>TRUNC(E262*D262,2)</f>
        <v>0</v>
      </c>
      <c r="I262" s="48">
        <f>TRUNC(F262*D262,2)</f>
        <v>0</v>
      </c>
      <c r="J262" s="48">
        <f>H262+I262</f>
        <v>0</v>
      </c>
    </row>
    <row r="263" spans="1:10" s="3" customFormat="1" ht="28.8" x14ac:dyDescent="0.2">
      <c r="A263" s="293" t="s">
        <v>494</v>
      </c>
      <c r="B263" s="293" t="s">
        <v>495</v>
      </c>
      <c r="C263" s="293" t="s">
        <v>67</v>
      </c>
      <c r="D263" s="293">
        <v>8.1</v>
      </c>
      <c r="E263" s="293"/>
      <c r="F263" s="293"/>
      <c r="G263" s="48">
        <f>E263+F263</f>
        <v>0</v>
      </c>
      <c r="H263" s="48">
        <f>TRUNC(E263*D263,2)</f>
        <v>0</v>
      </c>
      <c r="I263" s="48">
        <f>TRUNC(F263*D263,2)</f>
        <v>0</v>
      </c>
      <c r="J263" s="48">
        <f>H263+I263</f>
        <v>0</v>
      </c>
    </row>
    <row r="264" spans="1:10" s="3" customFormat="1" ht="28.8" x14ac:dyDescent="0.2">
      <c r="A264" s="293" t="s">
        <v>496</v>
      </c>
      <c r="B264" s="293" t="s">
        <v>497</v>
      </c>
      <c r="C264" s="293" t="s">
        <v>67</v>
      </c>
      <c r="D264" s="293">
        <v>57.1</v>
      </c>
      <c r="E264" s="293"/>
      <c r="F264" s="293"/>
      <c r="G264" s="48">
        <f>E264+F264</f>
        <v>0</v>
      </c>
      <c r="H264" s="48">
        <f>TRUNC(E264*D264,2)</f>
        <v>0</v>
      </c>
      <c r="I264" s="48">
        <f>TRUNC(F264*D264,2)</f>
        <v>0</v>
      </c>
      <c r="J264" s="48">
        <f>H264+I264</f>
        <v>0</v>
      </c>
    </row>
    <row r="265" spans="1:10" s="3" customFormat="1" ht="28.8" x14ac:dyDescent="0.2">
      <c r="A265" s="293" t="s">
        <v>498</v>
      </c>
      <c r="B265" s="293" t="s">
        <v>499</v>
      </c>
      <c r="C265" s="293" t="s">
        <v>69</v>
      </c>
      <c r="D265" s="293">
        <v>6.6</v>
      </c>
      <c r="E265" s="293"/>
      <c r="F265" s="293"/>
      <c r="G265" s="48">
        <f>E265+F265</f>
        <v>0</v>
      </c>
      <c r="H265" s="48">
        <f>TRUNC(E265*D265,2)</f>
        <v>0</v>
      </c>
      <c r="I265" s="48">
        <f>TRUNC(F265*D265,2)</f>
        <v>0</v>
      </c>
      <c r="J265" s="48">
        <f>H265+I265</f>
        <v>0</v>
      </c>
    </row>
    <row r="266" spans="1:10" s="3" customFormat="1" ht="38.4" x14ac:dyDescent="0.2">
      <c r="A266" s="293" t="s">
        <v>500</v>
      </c>
      <c r="B266" s="293" t="s">
        <v>422</v>
      </c>
      <c r="C266" s="293" t="s">
        <v>69</v>
      </c>
      <c r="D266" s="293">
        <v>5</v>
      </c>
      <c r="E266" s="293"/>
      <c r="F266" s="293"/>
      <c r="G266" s="48"/>
      <c r="H266" s="48"/>
      <c r="I266" s="48"/>
      <c r="J266" s="48"/>
    </row>
    <row r="267" spans="1:10" s="3" customFormat="1" ht="48" x14ac:dyDescent="0.2">
      <c r="A267" s="293" t="s">
        <v>501</v>
      </c>
      <c r="B267" s="293" t="s">
        <v>420</v>
      </c>
      <c r="C267" s="293" t="s">
        <v>69</v>
      </c>
      <c r="D267" s="293">
        <v>18</v>
      </c>
      <c r="E267" s="293"/>
      <c r="F267" s="293"/>
      <c r="G267" s="48">
        <f>E267+F267</f>
        <v>0</v>
      </c>
      <c r="H267" s="48">
        <f>TRUNC(E267*D267,2)</f>
        <v>0</v>
      </c>
      <c r="I267" s="48">
        <f>TRUNC(F267*D267,2)</f>
        <v>0</v>
      </c>
      <c r="J267" s="48">
        <f>H267+I267</f>
        <v>0</v>
      </c>
    </row>
    <row r="268" spans="1:10" s="3" customFormat="1" ht="48" x14ac:dyDescent="0.2">
      <c r="A268" s="293" t="s">
        <v>502</v>
      </c>
      <c r="B268" s="293" t="s">
        <v>438</v>
      </c>
      <c r="C268" s="293" t="s">
        <v>69</v>
      </c>
      <c r="D268" s="293">
        <v>5</v>
      </c>
      <c r="E268" s="293"/>
      <c r="F268" s="293"/>
      <c r="G268" s="48">
        <f>E268+F268</f>
        <v>0</v>
      </c>
      <c r="H268" s="48">
        <f>TRUNC(E268*D268,2)</f>
        <v>0</v>
      </c>
      <c r="I268" s="48">
        <f>TRUNC(F268*D268,2)</f>
        <v>0</v>
      </c>
      <c r="J268" s="48">
        <f>H268+I268</f>
        <v>0</v>
      </c>
    </row>
    <row r="269" spans="1:10" s="3" customFormat="1" ht="48" x14ac:dyDescent="0.2">
      <c r="A269" s="293" t="s">
        <v>503</v>
      </c>
      <c r="B269" s="293" t="s">
        <v>504</v>
      </c>
      <c r="C269" s="293" t="s">
        <v>69</v>
      </c>
      <c r="D269" s="293">
        <v>5</v>
      </c>
      <c r="E269" s="293"/>
      <c r="F269" s="293"/>
      <c r="G269" s="48">
        <f>E269+F269</f>
        <v>0</v>
      </c>
      <c r="H269" s="48">
        <f>TRUNC(E269*D269,2)</f>
        <v>0</v>
      </c>
      <c r="I269" s="48">
        <f>TRUNC(F269*D269,2)</f>
        <v>0</v>
      </c>
      <c r="J269" s="48">
        <f>H269+I269</f>
        <v>0</v>
      </c>
    </row>
    <row r="270" spans="1:10" s="3" customFormat="1" ht="38.4" x14ac:dyDescent="0.2">
      <c r="A270" s="293" t="s">
        <v>505</v>
      </c>
      <c r="B270" s="293" t="s">
        <v>506</v>
      </c>
      <c r="C270" s="293" t="s">
        <v>69</v>
      </c>
      <c r="D270" s="293">
        <v>1</v>
      </c>
      <c r="E270" s="293"/>
      <c r="F270" s="293"/>
      <c r="G270" s="48">
        <f>E270+F270</f>
        <v>0</v>
      </c>
      <c r="H270" s="48">
        <f>TRUNC(E270*D270,2)</f>
        <v>0</v>
      </c>
      <c r="I270" s="48">
        <f>TRUNC(F270*D270,2)</f>
        <v>0</v>
      </c>
      <c r="J270" s="48">
        <f>H270+I270</f>
        <v>0</v>
      </c>
    </row>
    <row r="271" spans="1:10" s="3" customFormat="1" ht="38.4" x14ac:dyDescent="0.2">
      <c r="A271" s="293" t="s">
        <v>507</v>
      </c>
      <c r="B271" s="293" t="s">
        <v>508</v>
      </c>
      <c r="C271" s="293" t="s">
        <v>69</v>
      </c>
      <c r="D271" s="293">
        <v>1</v>
      </c>
      <c r="E271" s="293"/>
      <c r="F271" s="293"/>
      <c r="G271" s="48"/>
      <c r="H271" s="48"/>
      <c r="I271" s="48"/>
      <c r="J271" s="48"/>
    </row>
    <row r="272" spans="1:10" s="3" customFormat="1" ht="38.4" x14ac:dyDescent="0.2">
      <c r="A272" s="293" t="s">
        <v>509</v>
      </c>
      <c r="B272" s="293" t="s">
        <v>510</v>
      </c>
      <c r="C272" s="293" t="s">
        <v>69</v>
      </c>
      <c r="D272" s="293">
        <v>1</v>
      </c>
      <c r="E272" s="293"/>
      <c r="F272" s="293"/>
      <c r="G272" s="48">
        <f>E272+F272</f>
        <v>0</v>
      </c>
      <c r="H272" s="48">
        <f>TRUNC(E272*D272,2)</f>
        <v>0</v>
      </c>
      <c r="I272" s="48">
        <f>TRUNC(F272*D272,2)</f>
        <v>0</v>
      </c>
      <c r="J272" s="48">
        <f>H272+I272</f>
        <v>0</v>
      </c>
    </row>
    <row r="273" spans="1:10" s="3" customFormat="1" ht="19.2" x14ac:dyDescent="0.2">
      <c r="A273" s="293" t="s">
        <v>511</v>
      </c>
      <c r="B273" s="293" t="s">
        <v>512</v>
      </c>
      <c r="C273" s="293" t="s">
        <v>69</v>
      </c>
      <c r="D273" s="293">
        <v>6</v>
      </c>
      <c r="E273" s="293"/>
      <c r="F273" s="293"/>
      <c r="G273" s="48">
        <f>E273+F273</f>
        <v>0</v>
      </c>
      <c r="H273" s="48">
        <f>TRUNC(E273*D273,2)</f>
        <v>0</v>
      </c>
      <c r="I273" s="48">
        <f>TRUNC(F273*D273,2)</f>
        <v>0</v>
      </c>
      <c r="J273" s="48">
        <f>H273+I273</f>
        <v>0</v>
      </c>
    </row>
    <row r="274" spans="1:10" s="3" customFormat="1" ht="28.8" x14ac:dyDescent="0.2">
      <c r="A274" s="293" t="s">
        <v>513</v>
      </c>
      <c r="B274" s="293" t="s">
        <v>514</v>
      </c>
      <c r="C274" s="293" t="s">
        <v>67</v>
      </c>
      <c r="D274" s="293">
        <v>27.8</v>
      </c>
      <c r="E274" s="293"/>
      <c r="F274" s="293"/>
      <c r="G274" s="48">
        <f>E274+F274</f>
        <v>0</v>
      </c>
      <c r="H274" s="48">
        <f>TRUNC(E274*D274,2)</f>
        <v>0</v>
      </c>
      <c r="I274" s="48">
        <f>TRUNC(F274*D274,2)</f>
        <v>0</v>
      </c>
      <c r="J274" s="48">
        <f>H274+I274</f>
        <v>0</v>
      </c>
    </row>
    <row r="275" spans="1:10" s="3" customFormat="1" ht="28.8" x14ac:dyDescent="0.2">
      <c r="A275" s="293" t="s">
        <v>515</v>
      </c>
      <c r="B275" s="293" t="s">
        <v>516</v>
      </c>
      <c r="C275" s="293" t="s">
        <v>69</v>
      </c>
      <c r="D275" s="293">
        <v>1</v>
      </c>
      <c r="E275" s="293"/>
      <c r="F275" s="293"/>
      <c r="G275" s="48">
        <f>E275+F275</f>
        <v>0</v>
      </c>
      <c r="H275" s="48">
        <f>TRUNC(E275*D275,2)</f>
        <v>0</v>
      </c>
      <c r="I275" s="48">
        <f>TRUNC(F275*D275,2)</f>
        <v>0</v>
      </c>
      <c r="J275" s="48">
        <f>H275+I275</f>
        <v>0</v>
      </c>
    </row>
    <row r="276" spans="1:10" s="3" customFormat="1" ht="28.8" x14ac:dyDescent="0.2">
      <c r="A276" s="293" t="s">
        <v>517</v>
      </c>
      <c r="B276" s="293" t="s">
        <v>518</v>
      </c>
      <c r="C276" s="293" t="s">
        <v>69</v>
      </c>
      <c r="D276" s="293">
        <v>4</v>
      </c>
      <c r="E276" s="293"/>
      <c r="F276" s="293"/>
      <c r="G276" s="48"/>
      <c r="H276" s="48"/>
      <c r="I276" s="48"/>
      <c r="J276" s="48"/>
    </row>
    <row r="277" spans="1:10" s="3" customFormat="1" ht="28.8" x14ac:dyDescent="0.2">
      <c r="A277" s="293" t="s">
        <v>519</v>
      </c>
      <c r="B277" s="293" t="s">
        <v>520</v>
      </c>
      <c r="C277" s="293" t="s">
        <v>69</v>
      </c>
      <c r="D277" s="293">
        <v>5</v>
      </c>
      <c r="E277" s="293"/>
      <c r="F277" s="293"/>
      <c r="G277" s="48">
        <f>E277+F277</f>
        <v>0</v>
      </c>
      <c r="H277" s="48">
        <f>TRUNC(E277*D277,2)</f>
        <v>0</v>
      </c>
      <c r="I277" s="48">
        <f>TRUNC(F277*D277,2)</f>
        <v>0</v>
      </c>
      <c r="J277" s="48">
        <f>H277+I277</f>
        <v>0</v>
      </c>
    </row>
    <row r="278" spans="1:10" s="3" customFormat="1" ht="19.2" x14ac:dyDescent="0.2">
      <c r="A278" s="293" t="s">
        <v>521</v>
      </c>
      <c r="B278" s="293" t="s">
        <v>522</v>
      </c>
      <c r="C278" s="293" t="s">
        <v>69</v>
      </c>
      <c r="D278" s="293">
        <v>4</v>
      </c>
      <c r="E278" s="293"/>
      <c r="F278" s="293"/>
      <c r="G278" s="48">
        <f>E278+F278</f>
        <v>0</v>
      </c>
      <c r="H278" s="48">
        <f>TRUNC(E278*D278,2)</f>
        <v>0</v>
      </c>
      <c r="I278" s="48">
        <f>TRUNC(F278*D278,2)</f>
        <v>0</v>
      </c>
      <c r="J278" s="48">
        <f>H278+I278</f>
        <v>0</v>
      </c>
    </row>
    <row r="279" spans="1:10" s="3" customFormat="1" ht="38.4" x14ac:dyDescent="0.2">
      <c r="A279" s="293" t="s">
        <v>523</v>
      </c>
      <c r="B279" s="293" t="s">
        <v>524</v>
      </c>
      <c r="C279" s="293" t="s">
        <v>67</v>
      </c>
      <c r="D279" s="293">
        <v>8.6199999999999992</v>
      </c>
      <c r="E279" s="293"/>
      <c r="F279" s="293"/>
      <c r="G279" s="48">
        <f>E279+F279</f>
        <v>0</v>
      </c>
      <c r="H279" s="48">
        <f>TRUNC(E279*D279,2)</f>
        <v>0</v>
      </c>
      <c r="I279" s="48">
        <f>TRUNC(F279*D279,2)</f>
        <v>0</v>
      </c>
      <c r="J279" s="48">
        <f>H279+I279</f>
        <v>0</v>
      </c>
    </row>
    <row r="280" spans="1:10" s="3" customFormat="1" ht="9.6" x14ac:dyDescent="0.2">
      <c r="A280" s="97"/>
      <c r="B280" s="23" t="s">
        <v>59</v>
      </c>
      <c r="C280" s="82"/>
      <c r="D280" s="94"/>
      <c r="E280" s="31"/>
      <c r="F280" s="31"/>
      <c r="G280" s="48"/>
      <c r="H280" s="52">
        <f>SUM(H167:H279)</f>
        <v>0</v>
      </c>
      <c r="I280" s="52">
        <f>SUM(I167:I279)</f>
        <v>0</v>
      </c>
      <c r="J280" s="20"/>
    </row>
    <row r="281" spans="1:10" s="3" customFormat="1" ht="9.6" x14ac:dyDescent="0.2">
      <c r="A281" s="98"/>
      <c r="B281" s="56"/>
      <c r="C281" s="56"/>
      <c r="D281" s="56"/>
      <c r="E281" s="56"/>
      <c r="F281" s="56"/>
      <c r="G281" s="54"/>
      <c r="H281" s="53"/>
      <c r="I281" s="55">
        <f>H280+I280</f>
        <v>0</v>
      </c>
      <c r="J281" s="57"/>
    </row>
    <row r="282" spans="1:10" s="3" customFormat="1" ht="9.6" x14ac:dyDescent="0.2">
      <c r="A282" s="310">
        <v>12</v>
      </c>
      <c r="B282" s="310" t="s">
        <v>525</v>
      </c>
      <c r="C282" s="310"/>
      <c r="D282" s="310"/>
      <c r="E282" s="310"/>
      <c r="F282" s="310"/>
      <c r="G282" s="310"/>
      <c r="H282" s="310"/>
      <c r="I282" s="310"/>
      <c r="J282" s="310"/>
    </row>
    <row r="283" spans="1:10" s="3" customFormat="1" x14ac:dyDescent="0.2">
      <c r="A283" s="297" t="s">
        <v>526</v>
      </c>
      <c r="B283" s="297" t="s">
        <v>527</v>
      </c>
      <c r="C283" s="297"/>
      <c r="D283" s="299"/>
      <c r="E283" s="299"/>
      <c r="F283" s="299"/>
      <c r="G283" s="299"/>
      <c r="H283" s="299"/>
      <c r="I283" s="299"/>
      <c r="J283" s="299"/>
    </row>
    <row r="284" spans="1:10" s="3" customFormat="1" ht="28.8" x14ac:dyDescent="0.2">
      <c r="A284" s="293" t="s">
        <v>528</v>
      </c>
      <c r="B284" s="293" t="s">
        <v>529</v>
      </c>
      <c r="C284" s="293" t="s">
        <v>69</v>
      </c>
      <c r="D284" s="293">
        <v>2</v>
      </c>
      <c r="E284" s="293"/>
      <c r="F284" s="293"/>
      <c r="G284" s="48">
        <f>E284+F284</f>
        <v>0</v>
      </c>
      <c r="H284" s="48">
        <f>TRUNC(E284*D284,2)</f>
        <v>0</v>
      </c>
      <c r="I284" s="48">
        <f>TRUNC(F284*D284,2)</f>
        <v>0</v>
      </c>
      <c r="J284" s="48">
        <f>H284+I284</f>
        <v>0</v>
      </c>
    </row>
    <row r="285" spans="1:10" s="3" customFormat="1" ht="28.8" x14ac:dyDescent="0.2">
      <c r="A285" s="293" t="s">
        <v>530</v>
      </c>
      <c r="B285" s="293" t="s">
        <v>531</v>
      </c>
      <c r="C285" s="293" t="s">
        <v>69</v>
      </c>
      <c r="D285" s="293">
        <v>3</v>
      </c>
      <c r="E285" s="293"/>
      <c r="F285" s="293"/>
      <c r="G285" s="48">
        <f>E285+F285</f>
        <v>0</v>
      </c>
      <c r="H285" s="48">
        <f>TRUNC(E285*D285,2)</f>
        <v>0</v>
      </c>
      <c r="I285" s="48">
        <f>TRUNC(F285*D285,2)</f>
        <v>0</v>
      </c>
      <c r="J285" s="48">
        <f>H285+I285</f>
        <v>0</v>
      </c>
    </row>
    <row r="286" spans="1:10" s="3" customFormat="1" x14ac:dyDescent="0.2">
      <c r="A286" s="297" t="s">
        <v>532</v>
      </c>
      <c r="B286" s="297" t="s">
        <v>533</v>
      </c>
      <c r="C286" s="297"/>
      <c r="D286" s="299"/>
      <c r="E286" s="299"/>
      <c r="F286" s="299"/>
      <c r="G286" s="299"/>
      <c r="H286" s="299"/>
      <c r="I286" s="299"/>
      <c r="J286" s="299"/>
    </row>
    <row r="287" spans="1:10" s="3" customFormat="1" ht="19.2" x14ac:dyDescent="0.2">
      <c r="A287" s="293" t="s">
        <v>534</v>
      </c>
      <c r="B287" s="293" t="s">
        <v>535</v>
      </c>
      <c r="C287" s="293" t="s">
        <v>66</v>
      </c>
      <c r="D287" s="293">
        <v>3</v>
      </c>
      <c r="E287" s="293"/>
      <c r="F287" s="293"/>
      <c r="G287" s="48">
        <f>E287+F287</f>
        <v>0</v>
      </c>
      <c r="H287" s="48">
        <f>TRUNC(E287*D287,2)</f>
        <v>0</v>
      </c>
      <c r="I287" s="48">
        <f>TRUNC(F287*D287,2)</f>
        <v>0</v>
      </c>
      <c r="J287" s="48">
        <f>H287+I287</f>
        <v>0</v>
      </c>
    </row>
    <row r="288" spans="1:10" s="3" customFormat="1" ht="28.8" x14ac:dyDescent="0.2">
      <c r="A288" s="293" t="s">
        <v>536</v>
      </c>
      <c r="B288" s="293" t="s">
        <v>537</v>
      </c>
      <c r="C288" s="293" t="s">
        <v>69</v>
      </c>
      <c r="D288" s="293">
        <v>3</v>
      </c>
      <c r="E288" s="293"/>
      <c r="F288" s="293"/>
      <c r="G288" s="48">
        <f>E288+F288</f>
        <v>0</v>
      </c>
      <c r="H288" s="48">
        <f>TRUNC(E288*D288,2)</f>
        <v>0</v>
      </c>
      <c r="I288" s="48">
        <f>TRUNC(F288*D288,2)</f>
        <v>0</v>
      </c>
      <c r="J288" s="48">
        <f>H288+I288</f>
        <v>0</v>
      </c>
    </row>
    <row r="289" spans="1:10" s="3" customFormat="1" ht="19.2" x14ac:dyDescent="0.2">
      <c r="A289" s="293" t="s">
        <v>538</v>
      </c>
      <c r="B289" s="293" t="s">
        <v>539</v>
      </c>
      <c r="C289" s="293" t="s">
        <v>69</v>
      </c>
      <c r="D289" s="293">
        <v>5</v>
      </c>
      <c r="E289" s="293"/>
      <c r="F289" s="293"/>
      <c r="G289" s="48">
        <v>0</v>
      </c>
      <c r="H289" s="48">
        <v>0</v>
      </c>
      <c r="I289" s="48">
        <v>0</v>
      </c>
      <c r="J289" s="48">
        <v>0</v>
      </c>
    </row>
    <row r="290" spans="1:10" s="3" customFormat="1" ht="28.8" x14ac:dyDescent="0.2">
      <c r="A290" s="293" t="s">
        <v>540</v>
      </c>
      <c r="B290" s="293" t="s">
        <v>541</v>
      </c>
      <c r="C290" s="293" t="s">
        <v>66</v>
      </c>
      <c r="D290" s="293">
        <v>4</v>
      </c>
      <c r="E290" s="293"/>
      <c r="F290" s="293"/>
      <c r="G290" s="48">
        <v>0</v>
      </c>
      <c r="H290" s="48">
        <v>0</v>
      </c>
      <c r="I290" s="48">
        <v>0</v>
      </c>
      <c r="J290" s="48">
        <v>0</v>
      </c>
    </row>
    <row r="291" spans="1:10" s="3" customFormat="1" ht="28.8" x14ac:dyDescent="0.2">
      <c r="A291" s="293" t="s">
        <v>542</v>
      </c>
      <c r="B291" s="293" t="s">
        <v>543</v>
      </c>
      <c r="C291" s="293" t="s">
        <v>69</v>
      </c>
      <c r="D291" s="293">
        <v>3</v>
      </c>
      <c r="E291" s="293"/>
      <c r="F291" s="293"/>
      <c r="G291" s="48">
        <v>0</v>
      </c>
      <c r="H291" s="48">
        <v>0</v>
      </c>
      <c r="I291" s="48">
        <v>0</v>
      </c>
      <c r="J291" s="48">
        <v>0</v>
      </c>
    </row>
    <row r="292" spans="1:10" s="3" customFormat="1" x14ac:dyDescent="0.2">
      <c r="A292" s="297" t="s">
        <v>544</v>
      </c>
      <c r="B292" s="297" t="s">
        <v>545</v>
      </c>
      <c r="C292" s="297"/>
      <c r="D292" s="299"/>
      <c r="E292" s="299"/>
      <c r="F292" s="299"/>
      <c r="G292" s="299"/>
      <c r="H292" s="299"/>
      <c r="I292" s="299"/>
      <c r="J292" s="299"/>
    </row>
    <row r="293" spans="1:10" s="3" customFormat="1" ht="19.2" x14ac:dyDescent="0.2">
      <c r="A293" s="293" t="s">
        <v>546</v>
      </c>
      <c r="B293" s="293" t="s">
        <v>547</v>
      </c>
      <c r="C293" s="293" t="s">
        <v>66</v>
      </c>
      <c r="D293" s="293">
        <v>2</v>
      </c>
      <c r="E293" s="293"/>
      <c r="F293" s="293"/>
      <c r="G293" s="48">
        <f>E293+F293</f>
        <v>0</v>
      </c>
      <c r="H293" s="48">
        <f>TRUNC(E293*D293,2)</f>
        <v>0</v>
      </c>
      <c r="I293" s="48">
        <f>TRUNC(F293*D293,2)</f>
        <v>0</v>
      </c>
      <c r="J293" s="48">
        <f>H293+I293</f>
        <v>0</v>
      </c>
    </row>
    <row r="294" spans="1:10" s="3" customFormat="1" ht="28.8" x14ac:dyDescent="0.2">
      <c r="A294" s="293" t="s">
        <v>548</v>
      </c>
      <c r="B294" s="293" t="s">
        <v>549</v>
      </c>
      <c r="C294" s="293" t="s">
        <v>10</v>
      </c>
      <c r="D294" s="293">
        <v>1.68</v>
      </c>
      <c r="E294" s="293"/>
      <c r="F294" s="293"/>
      <c r="G294" s="48">
        <f>E294+F294</f>
        <v>0</v>
      </c>
      <c r="H294" s="48">
        <f>TRUNC(E294*D294,2)</f>
        <v>0</v>
      </c>
      <c r="I294" s="48">
        <f>TRUNC(F294*D294,2)</f>
        <v>0</v>
      </c>
      <c r="J294" s="48">
        <f>H294+I294</f>
        <v>0</v>
      </c>
    </row>
    <row r="295" spans="1:10" s="3" customFormat="1" ht="9.6" x14ac:dyDescent="0.2">
      <c r="A295" s="293" t="s">
        <v>550</v>
      </c>
      <c r="B295" s="293" t="s">
        <v>551</v>
      </c>
      <c r="C295" s="293" t="s">
        <v>69</v>
      </c>
      <c r="D295" s="293">
        <v>2</v>
      </c>
      <c r="E295" s="293"/>
      <c r="F295" s="293"/>
      <c r="G295" s="48">
        <f>E295+F295</f>
        <v>0</v>
      </c>
      <c r="H295" s="48">
        <f>TRUNC(E295*D295,2)</f>
        <v>0</v>
      </c>
      <c r="I295" s="48">
        <f>TRUNC(F295*D295,2)</f>
        <v>0</v>
      </c>
      <c r="J295" s="48">
        <f>H295+I295</f>
        <v>0</v>
      </c>
    </row>
    <row r="296" spans="1:10" s="3" customFormat="1" ht="28.8" x14ac:dyDescent="0.2">
      <c r="A296" s="293" t="s">
        <v>552</v>
      </c>
      <c r="B296" s="293" t="s">
        <v>553</v>
      </c>
      <c r="C296" s="293" t="s">
        <v>66</v>
      </c>
      <c r="D296" s="293">
        <v>3</v>
      </c>
      <c r="E296" s="293"/>
      <c r="F296" s="293"/>
      <c r="G296" s="48">
        <f>E296+F296</f>
        <v>0</v>
      </c>
      <c r="H296" s="48">
        <f>TRUNC(E296*D296,2)</f>
        <v>0</v>
      </c>
      <c r="I296" s="48">
        <f>TRUNC(F296*D296,2)</f>
        <v>0</v>
      </c>
      <c r="J296" s="48">
        <f>H296+I296</f>
        <v>0</v>
      </c>
    </row>
    <row r="297" spans="1:10" s="3" customFormat="1" ht="28.8" x14ac:dyDescent="0.2">
      <c r="A297" s="293" t="s">
        <v>554</v>
      </c>
      <c r="B297" s="293" t="s">
        <v>555</v>
      </c>
      <c r="C297" s="293" t="s">
        <v>69</v>
      </c>
      <c r="D297" s="293">
        <v>3</v>
      </c>
      <c r="E297" s="293"/>
      <c r="F297" s="293"/>
      <c r="G297" s="48">
        <f>E297+F297</f>
        <v>0</v>
      </c>
      <c r="H297" s="48">
        <f>TRUNC(E297*D297,2)</f>
        <v>0</v>
      </c>
      <c r="I297" s="48">
        <f>TRUNC(F297*D297,2)</f>
        <v>0</v>
      </c>
      <c r="J297" s="48">
        <f>H297+I297</f>
        <v>0</v>
      </c>
    </row>
    <row r="298" spans="1:10" s="3" customFormat="1" ht="9.6" x14ac:dyDescent="0.2">
      <c r="A298" s="97"/>
      <c r="B298" s="23" t="s">
        <v>59</v>
      </c>
      <c r="C298" s="82"/>
      <c r="D298" s="94"/>
      <c r="E298" s="31"/>
      <c r="F298" s="31"/>
      <c r="G298" s="48"/>
      <c r="H298" s="52">
        <f>SUM(H284:H297)</f>
        <v>0</v>
      </c>
      <c r="I298" s="52">
        <f>SUM(I284:I297)</f>
        <v>0</v>
      </c>
      <c r="J298" s="20"/>
    </row>
    <row r="299" spans="1:10" s="3" customFormat="1" ht="9.6" x14ac:dyDescent="0.2">
      <c r="A299" s="98"/>
      <c r="B299" s="56"/>
      <c r="C299" s="56"/>
      <c r="D299" s="56"/>
      <c r="E299" s="56"/>
      <c r="F299" s="56"/>
      <c r="G299" s="54"/>
      <c r="H299" s="53"/>
      <c r="I299" s="55">
        <f>H298+I298</f>
        <v>0</v>
      </c>
      <c r="J299" s="57"/>
    </row>
    <row r="300" spans="1:10" s="3" customFormat="1" ht="9.6" x14ac:dyDescent="0.2">
      <c r="A300" s="310">
        <v>13</v>
      </c>
      <c r="B300" s="310" t="s">
        <v>556</v>
      </c>
      <c r="C300" s="310"/>
      <c r="D300" s="310"/>
      <c r="E300" s="310"/>
      <c r="F300" s="310"/>
      <c r="G300" s="310"/>
      <c r="H300" s="310"/>
      <c r="I300" s="310"/>
      <c r="J300" s="310"/>
    </row>
    <row r="301" spans="1:10" s="3" customFormat="1" x14ac:dyDescent="0.2">
      <c r="A301" s="297" t="s">
        <v>557</v>
      </c>
      <c r="B301" s="297" t="s">
        <v>558</v>
      </c>
      <c r="C301" s="297"/>
      <c r="D301" s="299"/>
      <c r="E301" s="299"/>
      <c r="F301" s="299"/>
      <c r="G301" s="299"/>
      <c r="H301" s="299"/>
      <c r="I301" s="299"/>
      <c r="J301" s="299"/>
    </row>
    <row r="302" spans="1:10" s="3" customFormat="1" x14ac:dyDescent="0.2">
      <c r="A302" s="312" t="s">
        <v>559</v>
      </c>
      <c r="B302" s="297" t="s">
        <v>560</v>
      </c>
      <c r="C302" s="297"/>
      <c r="D302" s="299"/>
      <c r="E302" s="299"/>
      <c r="F302" s="299"/>
      <c r="G302" s="299"/>
      <c r="H302" s="299"/>
      <c r="I302" s="299"/>
      <c r="J302" s="299"/>
    </row>
    <row r="303" spans="1:10" s="3" customFormat="1" ht="28.8" x14ac:dyDescent="0.2">
      <c r="A303" s="293" t="s">
        <v>561</v>
      </c>
      <c r="B303" s="293" t="s">
        <v>562</v>
      </c>
      <c r="C303" s="293" t="s">
        <v>67</v>
      </c>
      <c r="D303" s="293">
        <v>15</v>
      </c>
      <c r="E303" s="293"/>
      <c r="F303" s="293"/>
      <c r="G303" s="48">
        <f>E303+F303</f>
        <v>0</v>
      </c>
      <c r="H303" s="48">
        <f>TRUNC(E303*D303,2)</f>
        <v>0</v>
      </c>
      <c r="I303" s="48">
        <f>TRUNC(F303*D303,2)</f>
        <v>0</v>
      </c>
      <c r="J303" s="48">
        <f>H303+I303</f>
        <v>0</v>
      </c>
    </row>
    <row r="304" spans="1:10" s="3" customFormat="1" ht="38.4" x14ac:dyDescent="0.2">
      <c r="A304" s="293" t="s">
        <v>563</v>
      </c>
      <c r="B304" s="293" t="s">
        <v>564</v>
      </c>
      <c r="C304" s="293" t="s">
        <v>67</v>
      </c>
      <c r="D304" s="293">
        <v>400.4</v>
      </c>
      <c r="E304" s="293"/>
      <c r="F304" s="293"/>
      <c r="G304" s="48">
        <f>E304+F304</f>
        <v>0</v>
      </c>
      <c r="H304" s="48">
        <f>TRUNC(E304*D304,2)</f>
        <v>0</v>
      </c>
      <c r="I304" s="48">
        <f>TRUNC(F304*D304,2)</f>
        <v>0</v>
      </c>
      <c r="J304" s="48">
        <f>H304+I304</f>
        <v>0</v>
      </c>
    </row>
    <row r="305" spans="1:10" s="3" customFormat="1" ht="28.8" x14ac:dyDescent="0.2">
      <c r="A305" s="293" t="s">
        <v>565</v>
      </c>
      <c r="B305" s="293" t="s">
        <v>566</v>
      </c>
      <c r="C305" s="293" t="s">
        <v>67</v>
      </c>
      <c r="D305" s="293">
        <v>9</v>
      </c>
      <c r="E305" s="293"/>
      <c r="F305" s="293"/>
      <c r="G305" s="48">
        <f>E305+F305</f>
        <v>0</v>
      </c>
      <c r="H305" s="48">
        <f>TRUNC(E305*D305,2)</f>
        <v>0</v>
      </c>
      <c r="I305" s="48">
        <f>TRUNC(F305*D305,2)</f>
        <v>0</v>
      </c>
      <c r="J305" s="48">
        <f>H305+I305</f>
        <v>0</v>
      </c>
    </row>
    <row r="306" spans="1:10" s="3" customFormat="1" ht="28.8" x14ac:dyDescent="0.2">
      <c r="A306" s="293" t="s">
        <v>567</v>
      </c>
      <c r="B306" s="293" t="s">
        <v>568</v>
      </c>
      <c r="C306" s="293" t="s">
        <v>67</v>
      </c>
      <c r="D306" s="293">
        <v>15</v>
      </c>
      <c r="E306" s="293"/>
      <c r="F306" s="293"/>
      <c r="G306" s="48">
        <f>E306+F306</f>
        <v>0</v>
      </c>
      <c r="H306" s="48">
        <f>TRUNC(E306*D306,2)</f>
        <v>0</v>
      </c>
      <c r="I306" s="48">
        <f>TRUNC(F306*D306,2)</f>
        <v>0</v>
      </c>
      <c r="J306" s="48">
        <f>H306+I306</f>
        <v>0</v>
      </c>
    </row>
    <row r="307" spans="1:10" s="3" customFormat="1" ht="38.4" x14ac:dyDescent="0.2">
      <c r="A307" s="293" t="s">
        <v>569</v>
      </c>
      <c r="B307" s="293" t="s">
        <v>570</v>
      </c>
      <c r="C307" s="293" t="s">
        <v>69</v>
      </c>
      <c r="D307" s="293">
        <v>12</v>
      </c>
      <c r="E307" s="293"/>
      <c r="F307" s="293"/>
      <c r="G307" s="48">
        <f>E307+F307</f>
        <v>0</v>
      </c>
      <c r="H307" s="48">
        <f>TRUNC(E307*D307,2)</f>
        <v>0</v>
      </c>
      <c r="I307" s="48">
        <f>TRUNC(F307*D307,2)</f>
        <v>0</v>
      </c>
      <c r="J307" s="48">
        <f>H307+I307</f>
        <v>0</v>
      </c>
    </row>
    <row r="308" spans="1:10" s="3" customFormat="1" ht="28.8" x14ac:dyDescent="0.2">
      <c r="A308" s="293" t="s">
        <v>571</v>
      </c>
      <c r="B308" s="293" t="s">
        <v>572</v>
      </c>
      <c r="C308" s="293" t="s">
        <v>69</v>
      </c>
      <c r="D308" s="293">
        <v>10</v>
      </c>
      <c r="E308" s="293"/>
      <c r="F308" s="293"/>
      <c r="G308" s="48"/>
      <c r="H308" s="48"/>
      <c r="I308" s="48"/>
      <c r="J308" s="48"/>
    </row>
    <row r="309" spans="1:10" s="3" customFormat="1" ht="38.4" x14ac:dyDescent="0.2">
      <c r="A309" s="293" t="s">
        <v>573</v>
      </c>
      <c r="B309" s="293" t="s">
        <v>574</v>
      </c>
      <c r="C309" s="293" t="s">
        <v>69</v>
      </c>
      <c r="D309" s="293">
        <v>38</v>
      </c>
      <c r="E309" s="293"/>
      <c r="F309" s="293"/>
      <c r="G309" s="48">
        <f>E309+F309</f>
        <v>0</v>
      </c>
      <c r="H309" s="48">
        <f>TRUNC(E309*D309,2)</f>
        <v>0</v>
      </c>
      <c r="I309" s="48">
        <f>TRUNC(F309*D309,2)</f>
        <v>0</v>
      </c>
      <c r="J309" s="48">
        <f>H309+I309</f>
        <v>0</v>
      </c>
    </row>
    <row r="310" spans="1:10" s="3" customFormat="1" ht="28.8" x14ac:dyDescent="0.2">
      <c r="A310" s="293" t="s">
        <v>575</v>
      </c>
      <c r="B310" s="293" t="s">
        <v>576</v>
      </c>
      <c r="C310" s="293" t="s">
        <v>69</v>
      </c>
      <c r="D310" s="293">
        <v>5</v>
      </c>
      <c r="E310" s="293"/>
      <c r="F310" s="293"/>
      <c r="G310" s="48">
        <f>E310+F310</f>
        <v>0</v>
      </c>
      <c r="H310" s="48">
        <f>TRUNC(E310*D310,2)</f>
        <v>0</v>
      </c>
      <c r="I310" s="48">
        <f>TRUNC(F310*D310,2)</f>
        <v>0</v>
      </c>
      <c r="J310" s="48">
        <f>H310+I310</f>
        <v>0</v>
      </c>
    </row>
    <row r="311" spans="1:10" s="3" customFormat="1" ht="28.8" x14ac:dyDescent="0.2">
      <c r="A311" s="293" t="s">
        <v>577</v>
      </c>
      <c r="B311" s="293" t="s">
        <v>578</v>
      </c>
      <c r="C311" s="293" t="s">
        <v>69</v>
      </c>
      <c r="D311" s="293">
        <v>508</v>
      </c>
      <c r="E311" s="293"/>
      <c r="F311" s="293"/>
      <c r="G311" s="48">
        <f>E311+F311</f>
        <v>0</v>
      </c>
      <c r="H311" s="48">
        <f>TRUNC(E311*D311,2)</f>
        <v>0</v>
      </c>
      <c r="I311" s="48">
        <f>TRUNC(F311*D311,2)</f>
        <v>0</v>
      </c>
      <c r="J311" s="48">
        <f>H311+I311</f>
        <v>0</v>
      </c>
    </row>
    <row r="312" spans="1:10" s="3" customFormat="1" ht="28.8" x14ac:dyDescent="0.2">
      <c r="A312" s="293" t="s">
        <v>579</v>
      </c>
      <c r="B312" s="293" t="s">
        <v>580</v>
      </c>
      <c r="C312" s="293" t="s">
        <v>69</v>
      </c>
      <c r="D312" s="293">
        <v>15</v>
      </c>
      <c r="E312" s="293"/>
      <c r="F312" s="293"/>
      <c r="G312" s="48">
        <f>E312+F312</f>
        <v>0</v>
      </c>
      <c r="H312" s="48">
        <f>TRUNC(E312*D312,2)</f>
        <v>0</v>
      </c>
      <c r="I312" s="48">
        <f>TRUNC(F312*D312,2)</f>
        <v>0</v>
      </c>
      <c r="J312" s="48">
        <f>H312+I312</f>
        <v>0</v>
      </c>
    </row>
    <row r="313" spans="1:10" s="3" customFormat="1" ht="28.8" x14ac:dyDescent="0.2">
      <c r="A313" s="293" t="s">
        <v>581</v>
      </c>
      <c r="B313" s="293" t="s">
        <v>582</v>
      </c>
      <c r="C313" s="293" t="s">
        <v>66</v>
      </c>
      <c r="D313" s="293">
        <v>172</v>
      </c>
      <c r="E313" s="293"/>
      <c r="F313" s="293"/>
      <c r="G313" s="48"/>
      <c r="H313" s="48"/>
      <c r="I313" s="48"/>
      <c r="J313" s="48"/>
    </row>
    <row r="314" spans="1:10" s="3" customFormat="1" ht="28.8" x14ac:dyDescent="0.2">
      <c r="A314" s="293" t="s">
        <v>583</v>
      </c>
      <c r="B314" s="293" t="s">
        <v>584</v>
      </c>
      <c r="C314" s="293" t="s">
        <v>66</v>
      </c>
      <c r="D314" s="293">
        <v>4</v>
      </c>
      <c r="E314" s="293"/>
      <c r="F314" s="293"/>
      <c r="G314" s="48">
        <f>E314+F314</f>
        <v>0</v>
      </c>
      <c r="H314" s="48">
        <f>TRUNC(E314*D314,2)</f>
        <v>0</v>
      </c>
      <c r="I314" s="48">
        <f>TRUNC(F314*D314,2)</f>
        <v>0</v>
      </c>
      <c r="J314" s="48">
        <f>H314+I314</f>
        <v>0</v>
      </c>
    </row>
    <row r="315" spans="1:10" s="3" customFormat="1" ht="28.8" x14ac:dyDescent="0.2">
      <c r="A315" s="293" t="s">
        <v>585</v>
      </c>
      <c r="B315" s="293" t="s">
        <v>586</v>
      </c>
      <c r="C315" s="293" t="s">
        <v>69</v>
      </c>
      <c r="D315" s="293">
        <v>5</v>
      </c>
      <c r="E315" s="293"/>
      <c r="F315" s="293"/>
      <c r="G315" s="48">
        <f>E315+F315</f>
        <v>0</v>
      </c>
      <c r="H315" s="48">
        <f>TRUNC(E315*D315,2)</f>
        <v>0</v>
      </c>
      <c r="I315" s="48">
        <f>TRUNC(F315*D315,2)</f>
        <v>0</v>
      </c>
      <c r="J315" s="48">
        <f>H315+I315</f>
        <v>0</v>
      </c>
    </row>
    <row r="316" spans="1:10" s="3" customFormat="1" ht="28.8" x14ac:dyDescent="0.2">
      <c r="A316" s="293" t="s">
        <v>587</v>
      </c>
      <c r="B316" s="293" t="s">
        <v>588</v>
      </c>
      <c r="C316" s="293" t="s">
        <v>69</v>
      </c>
      <c r="D316" s="293">
        <v>4</v>
      </c>
      <c r="E316" s="293"/>
      <c r="F316" s="293"/>
      <c r="G316" s="48">
        <f>E316+F316</f>
        <v>0</v>
      </c>
      <c r="H316" s="48">
        <f>TRUNC(E316*D316,2)</f>
        <v>0</v>
      </c>
      <c r="I316" s="48">
        <f>TRUNC(F316*D316,2)</f>
        <v>0</v>
      </c>
      <c r="J316" s="48">
        <f>H316+I316</f>
        <v>0</v>
      </c>
    </row>
    <row r="317" spans="1:10" s="3" customFormat="1" ht="28.8" x14ac:dyDescent="0.2">
      <c r="A317" s="293" t="s">
        <v>589</v>
      </c>
      <c r="B317" s="293" t="s">
        <v>590</v>
      </c>
      <c r="C317" s="293" t="s">
        <v>69</v>
      </c>
      <c r="D317" s="293">
        <v>2</v>
      </c>
      <c r="E317" s="293"/>
      <c r="F317" s="293"/>
      <c r="G317" s="48">
        <f>E317+F317</f>
        <v>0</v>
      </c>
      <c r="H317" s="48">
        <f>TRUNC(E317*D317,2)</f>
        <v>0</v>
      </c>
      <c r="I317" s="48">
        <f>TRUNC(F317*D317,2)</f>
        <v>0</v>
      </c>
      <c r="J317" s="48">
        <f>H317+I317</f>
        <v>0</v>
      </c>
    </row>
    <row r="318" spans="1:10" s="3" customFormat="1" ht="28.8" x14ac:dyDescent="0.2">
      <c r="A318" s="293" t="s">
        <v>591</v>
      </c>
      <c r="B318" s="293" t="s">
        <v>592</v>
      </c>
      <c r="C318" s="293" t="s">
        <v>69</v>
      </c>
      <c r="D318" s="293">
        <v>41</v>
      </c>
      <c r="E318" s="293"/>
      <c r="F318" s="293"/>
      <c r="G318" s="48"/>
      <c r="H318" s="48"/>
      <c r="I318" s="48"/>
      <c r="J318" s="48"/>
    </row>
    <row r="319" spans="1:10" s="3" customFormat="1" ht="28.8" x14ac:dyDescent="0.2">
      <c r="A319" s="293" t="s">
        <v>593</v>
      </c>
      <c r="B319" s="293" t="s">
        <v>594</v>
      </c>
      <c r="C319" s="293" t="s">
        <v>67</v>
      </c>
      <c r="D319" s="293">
        <v>53.3</v>
      </c>
      <c r="E319" s="293"/>
      <c r="F319" s="293"/>
      <c r="G319" s="48">
        <f>E319+F319</f>
        <v>0</v>
      </c>
      <c r="H319" s="48">
        <f>TRUNC(E319*D319,2)</f>
        <v>0</v>
      </c>
      <c r="I319" s="48">
        <f>TRUNC(F319*D319,2)</f>
        <v>0</v>
      </c>
      <c r="J319" s="48">
        <f>H319+I319</f>
        <v>0</v>
      </c>
    </row>
    <row r="320" spans="1:10" s="3" customFormat="1" ht="28.8" x14ac:dyDescent="0.2">
      <c r="A320" s="293" t="s">
        <v>595</v>
      </c>
      <c r="B320" s="293" t="s">
        <v>596</v>
      </c>
      <c r="C320" s="293" t="s">
        <v>67</v>
      </c>
      <c r="D320" s="293">
        <v>53.3</v>
      </c>
      <c r="E320" s="293"/>
      <c r="F320" s="293"/>
      <c r="G320" s="48">
        <f>E320+F320</f>
        <v>0</v>
      </c>
      <c r="H320" s="48">
        <f>TRUNC(E320*D320,2)</f>
        <v>0</v>
      </c>
      <c r="I320" s="48">
        <f>TRUNC(F320*D320,2)</f>
        <v>0</v>
      </c>
      <c r="J320" s="48">
        <f>H320+I320</f>
        <v>0</v>
      </c>
    </row>
    <row r="321" spans="1:10" s="3" customFormat="1" ht="38.4" x14ac:dyDescent="0.2">
      <c r="A321" s="293" t="s">
        <v>597</v>
      </c>
      <c r="B321" s="293" t="s">
        <v>598</v>
      </c>
      <c r="C321" s="293" t="s">
        <v>69</v>
      </c>
      <c r="D321" s="293">
        <v>2</v>
      </c>
      <c r="E321" s="293"/>
      <c r="F321" s="293"/>
      <c r="G321" s="48">
        <f>E321+F321</f>
        <v>0</v>
      </c>
      <c r="H321" s="48">
        <f>TRUNC(E321*D321,2)</f>
        <v>0</v>
      </c>
      <c r="I321" s="48">
        <f>TRUNC(F321*D321,2)</f>
        <v>0</v>
      </c>
      <c r="J321" s="48">
        <f>H321+I321</f>
        <v>0</v>
      </c>
    </row>
    <row r="322" spans="1:10" s="3" customFormat="1" ht="26.4" x14ac:dyDescent="0.2">
      <c r="A322" s="312" t="s">
        <v>599</v>
      </c>
      <c r="B322" s="297" t="s">
        <v>600</v>
      </c>
      <c r="C322" s="297"/>
      <c r="D322" s="299"/>
      <c r="E322" s="299"/>
      <c r="F322" s="299"/>
      <c r="G322" s="299"/>
      <c r="H322" s="299"/>
      <c r="I322" s="299"/>
      <c r="J322" s="299"/>
    </row>
    <row r="323" spans="1:10" s="3" customFormat="1" ht="28.8" x14ac:dyDescent="0.2">
      <c r="A323" s="293" t="s">
        <v>601</v>
      </c>
      <c r="B323" s="293" t="s">
        <v>602</v>
      </c>
      <c r="C323" s="293" t="s">
        <v>260</v>
      </c>
      <c r="D323" s="293">
        <v>12</v>
      </c>
      <c r="E323" s="293"/>
      <c r="F323" s="293"/>
      <c r="G323" s="48">
        <f>E323+F323</f>
        <v>0</v>
      </c>
      <c r="H323" s="48">
        <f>TRUNC(E323*D323,2)</f>
        <v>0</v>
      </c>
      <c r="I323" s="48">
        <f>TRUNC(F323*D323,2)</f>
        <v>0</v>
      </c>
      <c r="J323" s="48">
        <f>H323+I323</f>
        <v>0</v>
      </c>
    </row>
    <row r="324" spans="1:10" s="3" customFormat="1" ht="28.8" x14ac:dyDescent="0.2">
      <c r="A324" s="293" t="s">
        <v>603</v>
      </c>
      <c r="B324" s="293" t="s">
        <v>604</v>
      </c>
      <c r="C324" s="293" t="s">
        <v>67</v>
      </c>
      <c r="D324" s="293">
        <v>12</v>
      </c>
      <c r="E324" s="293"/>
      <c r="F324" s="293"/>
      <c r="G324" s="48">
        <f>E324+F324</f>
        <v>0</v>
      </c>
      <c r="H324" s="48">
        <f>TRUNC(E324*D324,2)</f>
        <v>0</v>
      </c>
      <c r="I324" s="48">
        <f>TRUNC(F324*D324,2)</f>
        <v>0</v>
      </c>
      <c r="J324" s="48">
        <f>H324+I324</f>
        <v>0</v>
      </c>
    </row>
    <row r="325" spans="1:10" s="3" customFormat="1" ht="28.8" x14ac:dyDescent="0.2">
      <c r="A325" s="293" t="s">
        <v>605</v>
      </c>
      <c r="B325" s="293" t="s">
        <v>606</v>
      </c>
      <c r="C325" s="293" t="s">
        <v>69</v>
      </c>
      <c r="D325" s="293">
        <v>1</v>
      </c>
      <c r="E325" s="293"/>
      <c r="F325" s="293"/>
      <c r="G325" s="48">
        <f t="shared" ref="G325:G338" si="124">E325+F325</f>
        <v>0</v>
      </c>
      <c r="H325" s="48">
        <f t="shared" ref="H325:H338" si="125">TRUNC(E325*D325,2)</f>
        <v>0</v>
      </c>
      <c r="I325" s="48">
        <f t="shared" ref="I325:I338" si="126">TRUNC(F325*D325,2)</f>
        <v>0</v>
      </c>
      <c r="J325" s="48">
        <f t="shared" ref="J325:J338" si="127">H325+I325</f>
        <v>0</v>
      </c>
    </row>
    <row r="326" spans="1:10" s="3" customFormat="1" ht="28.8" x14ac:dyDescent="0.2">
      <c r="A326" s="293" t="s">
        <v>607</v>
      </c>
      <c r="B326" s="293" t="s">
        <v>608</v>
      </c>
      <c r="C326" s="293" t="s">
        <v>66</v>
      </c>
      <c r="D326" s="293">
        <v>1</v>
      </c>
      <c r="E326" s="293"/>
      <c r="F326" s="293"/>
      <c r="G326" s="48">
        <f t="shared" si="124"/>
        <v>0</v>
      </c>
      <c r="H326" s="48">
        <f t="shared" si="125"/>
        <v>0</v>
      </c>
      <c r="I326" s="48">
        <f t="shared" si="126"/>
        <v>0</v>
      </c>
      <c r="J326" s="48">
        <f t="shared" si="127"/>
        <v>0</v>
      </c>
    </row>
    <row r="327" spans="1:10" s="3" customFormat="1" ht="28.8" x14ac:dyDescent="0.2">
      <c r="A327" s="293" t="s">
        <v>609</v>
      </c>
      <c r="B327" s="293" t="s">
        <v>610</v>
      </c>
      <c r="C327" s="293" t="s">
        <v>66</v>
      </c>
      <c r="D327" s="293">
        <v>16</v>
      </c>
      <c r="E327" s="293"/>
      <c r="F327" s="293"/>
      <c r="G327" s="48">
        <f t="shared" si="124"/>
        <v>0</v>
      </c>
      <c r="H327" s="48">
        <f t="shared" si="125"/>
        <v>0</v>
      </c>
      <c r="I327" s="48">
        <f t="shared" si="126"/>
        <v>0</v>
      </c>
      <c r="J327" s="48">
        <f t="shared" si="127"/>
        <v>0</v>
      </c>
    </row>
    <row r="328" spans="1:10" s="3" customFormat="1" ht="28.8" x14ac:dyDescent="0.2">
      <c r="A328" s="293" t="s">
        <v>611</v>
      </c>
      <c r="B328" s="293" t="s">
        <v>612</v>
      </c>
      <c r="C328" s="293" t="s">
        <v>69</v>
      </c>
      <c r="D328" s="293">
        <v>1</v>
      </c>
      <c r="E328" s="293"/>
      <c r="F328" s="293"/>
      <c r="G328" s="48">
        <f t="shared" si="124"/>
        <v>0</v>
      </c>
      <c r="H328" s="48">
        <f t="shared" si="125"/>
        <v>0</v>
      </c>
      <c r="I328" s="48">
        <f t="shared" si="126"/>
        <v>0</v>
      </c>
      <c r="J328" s="48">
        <f t="shared" si="127"/>
        <v>0</v>
      </c>
    </row>
    <row r="329" spans="1:10" s="3" customFormat="1" ht="28.8" x14ac:dyDescent="0.2">
      <c r="A329" s="293" t="s">
        <v>613</v>
      </c>
      <c r="B329" s="293" t="s">
        <v>614</v>
      </c>
      <c r="C329" s="293" t="s">
        <v>66</v>
      </c>
      <c r="D329" s="293">
        <v>21</v>
      </c>
      <c r="E329" s="293"/>
      <c r="F329" s="293"/>
      <c r="G329" s="48">
        <f t="shared" si="124"/>
        <v>0</v>
      </c>
      <c r="H329" s="48">
        <f t="shared" si="125"/>
        <v>0</v>
      </c>
      <c r="I329" s="48">
        <f t="shared" si="126"/>
        <v>0</v>
      </c>
      <c r="J329" s="48">
        <f t="shared" si="127"/>
        <v>0</v>
      </c>
    </row>
    <row r="330" spans="1:10" s="3" customFormat="1" ht="28.8" x14ac:dyDescent="0.2">
      <c r="A330" s="293" t="s">
        <v>615</v>
      </c>
      <c r="B330" s="293" t="s">
        <v>616</v>
      </c>
      <c r="C330" s="293" t="s">
        <v>66</v>
      </c>
      <c r="D330" s="293">
        <v>16</v>
      </c>
      <c r="E330" s="293"/>
      <c r="F330" s="293"/>
      <c r="G330" s="48">
        <f t="shared" si="124"/>
        <v>0</v>
      </c>
      <c r="H330" s="48">
        <f t="shared" si="125"/>
        <v>0</v>
      </c>
      <c r="I330" s="48">
        <f t="shared" si="126"/>
        <v>0</v>
      </c>
      <c r="J330" s="48">
        <f t="shared" si="127"/>
        <v>0</v>
      </c>
    </row>
    <row r="331" spans="1:10" s="3" customFormat="1" ht="28.8" x14ac:dyDescent="0.2">
      <c r="A331" s="293" t="s">
        <v>617</v>
      </c>
      <c r="B331" s="293" t="s">
        <v>618</v>
      </c>
      <c r="C331" s="293" t="s">
        <v>67</v>
      </c>
      <c r="D331" s="293">
        <v>5.0999999999999996</v>
      </c>
      <c r="E331" s="293"/>
      <c r="F331" s="293"/>
      <c r="G331" s="48">
        <f t="shared" si="124"/>
        <v>0</v>
      </c>
      <c r="H331" s="48">
        <f t="shared" si="125"/>
        <v>0</v>
      </c>
      <c r="I331" s="48">
        <f t="shared" si="126"/>
        <v>0</v>
      </c>
      <c r="J331" s="48">
        <f t="shared" si="127"/>
        <v>0</v>
      </c>
    </row>
    <row r="332" spans="1:10" s="3" customFormat="1" ht="28.8" x14ac:dyDescent="0.2">
      <c r="A332" s="293" t="s">
        <v>619</v>
      </c>
      <c r="B332" s="293" t="s">
        <v>620</v>
      </c>
      <c r="C332" s="293" t="s">
        <v>69</v>
      </c>
      <c r="D332" s="293">
        <v>1</v>
      </c>
      <c r="E332" s="293"/>
      <c r="F332" s="293"/>
      <c r="G332" s="48">
        <f t="shared" si="124"/>
        <v>0</v>
      </c>
      <c r="H332" s="48">
        <f t="shared" si="125"/>
        <v>0</v>
      </c>
      <c r="I332" s="48">
        <f t="shared" si="126"/>
        <v>0</v>
      </c>
      <c r="J332" s="48">
        <f t="shared" si="127"/>
        <v>0</v>
      </c>
    </row>
    <row r="333" spans="1:10" s="3" customFormat="1" ht="28.8" x14ac:dyDescent="0.2">
      <c r="A333" s="293" t="s">
        <v>621</v>
      </c>
      <c r="B333" s="293" t="s">
        <v>622</v>
      </c>
      <c r="C333" s="293" t="s">
        <v>66</v>
      </c>
      <c r="D333" s="293">
        <v>1</v>
      </c>
      <c r="E333" s="293"/>
      <c r="F333" s="293"/>
      <c r="G333" s="48">
        <f t="shared" si="124"/>
        <v>0</v>
      </c>
      <c r="H333" s="48">
        <f t="shared" si="125"/>
        <v>0</v>
      </c>
      <c r="I333" s="48">
        <f t="shared" si="126"/>
        <v>0</v>
      </c>
      <c r="J333" s="48">
        <f t="shared" si="127"/>
        <v>0</v>
      </c>
    </row>
    <row r="334" spans="1:10" s="3" customFormat="1" ht="28.8" x14ac:dyDescent="0.2">
      <c r="A334" s="293" t="s">
        <v>623</v>
      </c>
      <c r="B334" s="293" t="s">
        <v>624</v>
      </c>
      <c r="C334" s="293" t="s">
        <v>66</v>
      </c>
      <c r="D334" s="293">
        <v>4</v>
      </c>
      <c r="E334" s="293"/>
      <c r="F334" s="293"/>
      <c r="G334" s="48">
        <f t="shared" si="124"/>
        <v>0</v>
      </c>
      <c r="H334" s="48">
        <f t="shared" si="125"/>
        <v>0</v>
      </c>
      <c r="I334" s="48">
        <f t="shared" si="126"/>
        <v>0</v>
      </c>
      <c r="J334" s="48">
        <f t="shared" si="127"/>
        <v>0</v>
      </c>
    </row>
    <row r="335" spans="1:10" s="3" customFormat="1" ht="28.8" x14ac:dyDescent="0.2">
      <c r="A335" s="293" t="s">
        <v>625</v>
      </c>
      <c r="B335" s="293" t="s">
        <v>626</v>
      </c>
      <c r="C335" s="293" t="s">
        <v>69</v>
      </c>
      <c r="D335" s="293">
        <v>12</v>
      </c>
      <c r="E335" s="293"/>
      <c r="F335" s="293"/>
      <c r="G335" s="48">
        <f t="shared" si="124"/>
        <v>0</v>
      </c>
      <c r="H335" s="48">
        <f t="shared" si="125"/>
        <v>0</v>
      </c>
      <c r="I335" s="48">
        <f t="shared" si="126"/>
        <v>0</v>
      </c>
      <c r="J335" s="48">
        <f t="shared" si="127"/>
        <v>0</v>
      </c>
    </row>
    <row r="336" spans="1:10" s="3" customFormat="1" ht="28.8" x14ac:dyDescent="0.2">
      <c r="A336" s="293" t="s">
        <v>627</v>
      </c>
      <c r="B336" s="293" t="s">
        <v>628</v>
      </c>
      <c r="C336" s="293" t="s">
        <v>67</v>
      </c>
      <c r="D336" s="293">
        <v>24</v>
      </c>
      <c r="E336" s="293"/>
      <c r="F336" s="293"/>
      <c r="G336" s="48">
        <f t="shared" si="124"/>
        <v>0</v>
      </c>
      <c r="H336" s="48">
        <f t="shared" si="125"/>
        <v>0</v>
      </c>
      <c r="I336" s="48">
        <f t="shared" si="126"/>
        <v>0</v>
      </c>
      <c r="J336" s="48">
        <f t="shared" si="127"/>
        <v>0</v>
      </c>
    </row>
    <row r="337" spans="1:10" s="3" customFormat="1" ht="28.8" x14ac:dyDescent="0.2">
      <c r="A337" s="293" t="s">
        <v>629</v>
      </c>
      <c r="B337" s="293" t="s">
        <v>630</v>
      </c>
      <c r="C337" s="293" t="s">
        <v>66</v>
      </c>
      <c r="D337" s="293">
        <v>2</v>
      </c>
      <c r="E337" s="293"/>
      <c r="F337" s="293"/>
      <c r="G337" s="48">
        <f t="shared" si="124"/>
        <v>0</v>
      </c>
      <c r="H337" s="48">
        <f t="shared" si="125"/>
        <v>0</v>
      </c>
      <c r="I337" s="48">
        <f t="shared" si="126"/>
        <v>0</v>
      </c>
      <c r="J337" s="48">
        <f t="shared" si="127"/>
        <v>0</v>
      </c>
    </row>
    <row r="338" spans="1:10" s="3" customFormat="1" ht="28.8" x14ac:dyDescent="0.2">
      <c r="A338" s="293" t="s">
        <v>631</v>
      </c>
      <c r="B338" s="293" t="s">
        <v>632</v>
      </c>
      <c r="C338" s="293" t="s">
        <v>69</v>
      </c>
      <c r="D338" s="293">
        <v>4</v>
      </c>
      <c r="E338" s="293"/>
      <c r="F338" s="293"/>
      <c r="G338" s="48">
        <f t="shared" si="124"/>
        <v>0</v>
      </c>
      <c r="H338" s="48">
        <f t="shared" si="125"/>
        <v>0</v>
      </c>
      <c r="I338" s="48">
        <f t="shared" si="126"/>
        <v>0</v>
      </c>
      <c r="J338" s="48">
        <f t="shared" si="127"/>
        <v>0</v>
      </c>
    </row>
    <row r="339" spans="1:10" s="3" customFormat="1" x14ac:dyDescent="0.2">
      <c r="A339" s="312" t="s">
        <v>633</v>
      </c>
      <c r="B339" s="297" t="s">
        <v>634</v>
      </c>
      <c r="C339" s="297"/>
      <c r="D339" s="299"/>
      <c r="E339" s="299"/>
      <c r="F339" s="299"/>
      <c r="G339" s="299"/>
      <c r="H339" s="299"/>
      <c r="I339" s="299"/>
      <c r="J339" s="299"/>
    </row>
    <row r="340" spans="1:10" s="3" customFormat="1" ht="38.4" x14ac:dyDescent="0.2">
      <c r="A340" s="293" t="s">
        <v>635</v>
      </c>
      <c r="B340" s="293" t="s">
        <v>636</v>
      </c>
      <c r="C340" s="293" t="s">
        <v>67</v>
      </c>
      <c r="D340" s="293">
        <v>772.8</v>
      </c>
      <c r="E340" s="293"/>
      <c r="F340" s="293"/>
      <c r="G340" s="48">
        <f t="shared" ref="G340:G346" si="128">E340+F340</f>
        <v>0</v>
      </c>
      <c r="H340" s="48">
        <f t="shared" ref="H340:H346" si="129">TRUNC(E340*D340,2)</f>
        <v>0</v>
      </c>
      <c r="I340" s="48">
        <f t="shared" ref="I340:I346" si="130">TRUNC(F340*D340,2)</f>
        <v>0</v>
      </c>
      <c r="J340" s="48">
        <f t="shared" ref="J340:J346" si="131">H340+I340</f>
        <v>0</v>
      </c>
    </row>
    <row r="341" spans="1:10" s="3" customFormat="1" ht="38.4" x14ac:dyDescent="0.2">
      <c r="A341" s="293" t="s">
        <v>637</v>
      </c>
      <c r="B341" s="293" t="s">
        <v>638</v>
      </c>
      <c r="C341" s="293" t="s">
        <v>67</v>
      </c>
      <c r="D341" s="293">
        <v>1147.3</v>
      </c>
      <c r="E341" s="293"/>
      <c r="F341" s="293"/>
      <c r="G341" s="48">
        <f t="shared" si="128"/>
        <v>0</v>
      </c>
      <c r="H341" s="48">
        <f t="shared" si="129"/>
        <v>0</v>
      </c>
      <c r="I341" s="48">
        <f t="shared" si="130"/>
        <v>0</v>
      </c>
      <c r="J341" s="48">
        <f t="shared" si="131"/>
        <v>0</v>
      </c>
    </row>
    <row r="342" spans="1:10" s="3" customFormat="1" ht="28.8" x14ac:dyDescent="0.2">
      <c r="A342" s="293" t="s">
        <v>639</v>
      </c>
      <c r="B342" s="293" t="s">
        <v>640</v>
      </c>
      <c r="C342" s="293" t="s">
        <v>67</v>
      </c>
      <c r="D342" s="293">
        <v>112.7</v>
      </c>
      <c r="E342" s="293"/>
      <c r="F342" s="293"/>
      <c r="G342" s="48">
        <f t="shared" si="128"/>
        <v>0</v>
      </c>
      <c r="H342" s="48">
        <f t="shared" si="129"/>
        <v>0</v>
      </c>
      <c r="I342" s="48">
        <f t="shared" si="130"/>
        <v>0</v>
      </c>
      <c r="J342" s="48">
        <f t="shared" si="131"/>
        <v>0</v>
      </c>
    </row>
    <row r="343" spans="1:10" s="3" customFormat="1" ht="28.8" x14ac:dyDescent="0.2">
      <c r="A343" s="293" t="s">
        <v>641</v>
      </c>
      <c r="B343" s="293" t="s">
        <v>642</v>
      </c>
      <c r="C343" s="293" t="s">
        <v>67</v>
      </c>
      <c r="D343" s="293">
        <v>130.1</v>
      </c>
      <c r="E343" s="293"/>
      <c r="F343" s="293"/>
      <c r="G343" s="48">
        <f t="shared" si="128"/>
        <v>0</v>
      </c>
      <c r="H343" s="48">
        <f t="shared" si="129"/>
        <v>0</v>
      </c>
      <c r="I343" s="48">
        <f t="shared" si="130"/>
        <v>0</v>
      </c>
      <c r="J343" s="48">
        <f t="shared" si="131"/>
        <v>0</v>
      </c>
    </row>
    <row r="344" spans="1:10" s="3" customFormat="1" ht="38.4" x14ac:dyDescent="0.2">
      <c r="A344" s="293" t="s">
        <v>643</v>
      </c>
      <c r="B344" s="293" t="s">
        <v>644</v>
      </c>
      <c r="C344" s="293" t="s">
        <v>67</v>
      </c>
      <c r="D344" s="293">
        <v>1.5</v>
      </c>
      <c r="E344" s="293"/>
      <c r="F344" s="293"/>
      <c r="G344" s="48">
        <f t="shared" si="128"/>
        <v>0</v>
      </c>
      <c r="H344" s="48">
        <f t="shared" si="129"/>
        <v>0</v>
      </c>
      <c r="I344" s="48">
        <f t="shared" si="130"/>
        <v>0</v>
      </c>
      <c r="J344" s="48">
        <f t="shared" si="131"/>
        <v>0</v>
      </c>
    </row>
    <row r="345" spans="1:10" s="3" customFormat="1" ht="38.4" x14ac:dyDescent="0.2">
      <c r="A345" s="293" t="s">
        <v>645</v>
      </c>
      <c r="B345" s="293" t="s">
        <v>646</v>
      </c>
      <c r="C345" s="293" t="s">
        <v>67</v>
      </c>
      <c r="D345" s="293">
        <v>6</v>
      </c>
      <c r="E345" s="293"/>
      <c r="F345" s="293"/>
      <c r="G345" s="48">
        <f t="shared" si="128"/>
        <v>0</v>
      </c>
      <c r="H345" s="48">
        <f t="shared" si="129"/>
        <v>0</v>
      </c>
      <c r="I345" s="48">
        <f t="shared" si="130"/>
        <v>0</v>
      </c>
      <c r="J345" s="48">
        <f t="shared" si="131"/>
        <v>0</v>
      </c>
    </row>
    <row r="346" spans="1:10" s="3" customFormat="1" ht="38.4" x14ac:dyDescent="0.2">
      <c r="A346" s="293" t="s">
        <v>647</v>
      </c>
      <c r="B346" s="293" t="s">
        <v>648</v>
      </c>
      <c r="C346" s="293" t="s">
        <v>67</v>
      </c>
      <c r="D346" s="293">
        <v>100</v>
      </c>
      <c r="E346" s="293"/>
      <c r="F346" s="293"/>
      <c r="G346" s="48">
        <f t="shared" si="128"/>
        <v>0</v>
      </c>
      <c r="H346" s="48">
        <f t="shared" si="129"/>
        <v>0</v>
      </c>
      <c r="I346" s="48">
        <f t="shared" si="130"/>
        <v>0</v>
      </c>
      <c r="J346" s="48">
        <f t="shared" si="131"/>
        <v>0</v>
      </c>
    </row>
    <row r="347" spans="1:10" s="3" customFormat="1" x14ac:dyDescent="0.2">
      <c r="A347" s="297" t="s">
        <v>649</v>
      </c>
      <c r="B347" s="297" t="s">
        <v>650</v>
      </c>
      <c r="C347" s="297"/>
      <c r="D347" s="299"/>
      <c r="E347" s="299"/>
      <c r="F347" s="299"/>
      <c r="G347" s="299"/>
      <c r="H347" s="299"/>
      <c r="I347" s="299"/>
      <c r="J347" s="299"/>
    </row>
    <row r="348" spans="1:10" s="3" customFormat="1" ht="28.8" x14ac:dyDescent="0.2">
      <c r="A348" s="293" t="s">
        <v>651</v>
      </c>
      <c r="B348" s="293" t="s">
        <v>652</v>
      </c>
      <c r="C348" s="293" t="s">
        <v>69</v>
      </c>
      <c r="D348" s="293">
        <v>3</v>
      </c>
      <c r="E348" s="293"/>
      <c r="F348" s="293"/>
      <c r="G348" s="48">
        <f>E348+F348</f>
        <v>0</v>
      </c>
      <c r="H348" s="48">
        <f>TRUNC(E348*D348,2)</f>
        <v>0</v>
      </c>
      <c r="I348" s="48">
        <f>TRUNC(F348*D348,2)</f>
        <v>0</v>
      </c>
      <c r="J348" s="48">
        <f>H348+I348</f>
        <v>0</v>
      </c>
    </row>
    <row r="349" spans="1:10" s="3" customFormat="1" ht="28.8" x14ac:dyDescent="0.2">
      <c r="A349" s="293" t="s">
        <v>653</v>
      </c>
      <c r="B349" s="293" t="s">
        <v>654</v>
      </c>
      <c r="C349" s="293" t="s">
        <v>69</v>
      </c>
      <c r="D349" s="293">
        <v>4</v>
      </c>
      <c r="E349" s="293"/>
      <c r="F349" s="293"/>
      <c r="G349" s="48">
        <f>E349+F349</f>
        <v>0</v>
      </c>
      <c r="H349" s="48">
        <f>TRUNC(E349*D349,2)</f>
        <v>0</v>
      </c>
      <c r="I349" s="48">
        <f>TRUNC(F349*D349,2)</f>
        <v>0</v>
      </c>
      <c r="J349" s="48">
        <f>H349+I349</f>
        <v>0</v>
      </c>
    </row>
    <row r="350" spans="1:10" s="3" customFormat="1" ht="38.4" x14ac:dyDescent="0.2">
      <c r="A350" s="293" t="s">
        <v>655</v>
      </c>
      <c r="B350" s="293" t="s">
        <v>656</v>
      </c>
      <c r="C350" s="293" t="s">
        <v>69</v>
      </c>
      <c r="D350" s="293">
        <v>1</v>
      </c>
      <c r="E350" s="293"/>
      <c r="F350" s="293"/>
      <c r="G350" s="48">
        <f>E350+F350</f>
        <v>0</v>
      </c>
      <c r="H350" s="48">
        <f>TRUNC(E350*D350,2)</f>
        <v>0</v>
      </c>
      <c r="I350" s="48">
        <f>TRUNC(F350*D350,2)</f>
        <v>0</v>
      </c>
      <c r="J350" s="48">
        <f>H350+I350</f>
        <v>0</v>
      </c>
    </row>
    <row r="351" spans="1:10" s="3" customFormat="1" ht="28.8" x14ac:dyDescent="0.2">
      <c r="A351" s="293" t="s">
        <v>657</v>
      </c>
      <c r="B351" s="293" t="s">
        <v>658</v>
      </c>
      <c r="C351" s="293" t="s">
        <v>69</v>
      </c>
      <c r="D351" s="293">
        <v>4</v>
      </c>
      <c r="E351" s="293"/>
      <c r="F351" s="293"/>
      <c r="G351" s="48">
        <f>E351+F351</f>
        <v>0</v>
      </c>
      <c r="H351" s="48">
        <f>TRUNC(E351*D351,2)</f>
        <v>0</v>
      </c>
      <c r="I351" s="48">
        <f>TRUNC(F351*D351,2)</f>
        <v>0</v>
      </c>
      <c r="J351" s="48">
        <f>H351+I351</f>
        <v>0</v>
      </c>
    </row>
    <row r="352" spans="1:10" s="3" customFormat="1" ht="38.4" x14ac:dyDescent="0.2">
      <c r="A352" s="293" t="s">
        <v>659</v>
      </c>
      <c r="B352" s="293" t="s">
        <v>660</v>
      </c>
      <c r="C352" s="293" t="s">
        <v>69</v>
      </c>
      <c r="D352" s="293">
        <v>8</v>
      </c>
      <c r="E352" s="293"/>
      <c r="F352" s="293"/>
      <c r="G352" s="48">
        <f>E352+F352</f>
        <v>0</v>
      </c>
      <c r="H352" s="48">
        <f>TRUNC(E352*D352,2)</f>
        <v>0</v>
      </c>
      <c r="I352" s="48">
        <f>TRUNC(F352*D352,2)</f>
        <v>0</v>
      </c>
      <c r="J352" s="48">
        <f>H352+I352</f>
        <v>0</v>
      </c>
    </row>
    <row r="353" spans="1:10" s="3" customFormat="1" ht="28.8" x14ac:dyDescent="0.2">
      <c r="A353" s="293" t="s">
        <v>661</v>
      </c>
      <c r="B353" s="293" t="s">
        <v>662</v>
      </c>
      <c r="C353" s="293" t="s">
        <v>69</v>
      </c>
      <c r="D353" s="293">
        <v>32</v>
      </c>
      <c r="E353" s="293"/>
      <c r="F353" s="293"/>
      <c r="G353" s="48">
        <f t="shared" ref="G353:G358" si="132">E353+F353</f>
        <v>0</v>
      </c>
      <c r="H353" s="48">
        <f t="shared" ref="H353:H358" si="133">TRUNC(E353*D353,2)</f>
        <v>0</v>
      </c>
      <c r="I353" s="48">
        <f t="shared" ref="I353:I358" si="134">TRUNC(F353*D353,2)</f>
        <v>0</v>
      </c>
      <c r="J353" s="48">
        <f t="shared" ref="J353:J358" si="135">H353+I353</f>
        <v>0</v>
      </c>
    </row>
    <row r="354" spans="1:10" s="3" customFormat="1" ht="28.8" x14ac:dyDescent="0.2">
      <c r="A354" s="293" t="s">
        <v>663</v>
      </c>
      <c r="B354" s="293" t="s">
        <v>664</v>
      </c>
      <c r="C354" s="293" t="s">
        <v>69</v>
      </c>
      <c r="D354" s="293">
        <v>56</v>
      </c>
      <c r="E354" s="293"/>
      <c r="F354" s="293"/>
      <c r="G354" s="48">
        <f t="shared" si="132"/>
        <v>0</v>
      </c>
      <c r="H354" s="48">
        <f t="shared" si="133"/>
        <v>0</v>
      </c>
      <c r="I354" s="48">
        <f t="shared" si="134"/>
        <v>0</v>
      </c>
      <c r="J354" s="48">
        <f t="shared" si="135"/>
        <v>0</v>
      </c>
    </row>
    <row r="355" spans="1:10" s="3" customFormat="1" ht="19.2" x14ac:dyDescent="0.2">
      <c r="A355" s="293" t="s">
        <v>665</v>
      </c>
      <c r="B355" s="293" t="s">
        <v>666</v>
      </c>
      <c r="C355" s="293" t="s">
        <v>66</v>
      </c>
      <c r="D355" s="293">
        <v>66</v>
      </c>
      <c r="E355" s="293"/>
      <c r="F355" s="293"/>
      <c r="G355" s="48">
        <f t="shared" si="132"/>
        <v>0</v>
      </c>
      <c r="H355" s="48">
        <f t="shared" si="133"/>
        <v>0</v>
      </c>
      <c r="I355" s="48">
        <f t="shared" si="134"/>
        <v>0</v>
      </c>
      <c r="J355" s="48">
        <f t="shared" si="135"/>
        <v>0</v>
      </c>
    </row>
    <row r="356" spans="1:10" s="3" customFormat="1" ht="9.6" x14ac:dyDescent="0.2">
      <c r="A356" s="293" t="s">
        <v>667</v>
      </c>
      <c r="B356" s="293" t="s">
        <v>668</v>
      </c>
      <c r="C356" s="293" t="s">
        <v>69</v>
      </c>
      <c r="D356" s="293">
        <v>6</v>
      </c>
      <c r="E356" s="293"/>
      <c r="F356" s="293"/>
      <c r="G356" s="48">
        <f t="shared" si="132"/>
        <v>0</v>
      </c>
      <c r="H356" s="48">
        <f t="shared" si="133"/>
        <v>0</v>
      </c>
      <c r="I356" s="48">
        <f t="shared" si="134"/>
        <v>0</v>
      </c>
      <c r="J356" s="48">
        <f t="shared" si="135"/>
        <v>0</v>
      </c>
    </row>
    <row r="357" spans="1:10" s="3" customFormat="1" ht="28.8" x14ac:dyDescent="0.2">
      <c r="A357" s="293" t="s">
        <v>669</v>
      </c>
      <c r="B357" s="293" t="s">
        <v>670</v>
      </c>
      <c r="C357" s="293" t="s">
        <v>69</v>
      </c>
      <c r="D357" s="293">
        <v>5</v>
      </c>
      <c r="E357" s="293"/>
      <c r="F357" s="293"/>
      <c r="G357" s="48">
        <f t="shared" si="132"/>
        <v>0</v>
      </c>
      <c r="H357" s="48">
        <f t="shared" si="133"/>
        <v>0</v>
      </c>
      <c r="I357" s="48">
        <f t="shared" si="134"/>
        <v>0</v>
      </c>
      <c r="J357" s="48">
        <f t="shared" si="135"/>
        <v>0</v>
      </c>
    </row>
    <row r="358" spans="1:10" s="3" customFormat="1" ht="19.2" x14ac:dyDescent="0.2">
      <c r="A358" s="293" t="s">
        <v>671</v>
      </c>
      <c r="B358" s="293" t="s">
        <v>672</v>
      </c>
      <c r="C358" s="293" t="s">
        <v>69</v>
      </c>
      <c r="D358" s="293">
        <v>5</v>
      </c>
      <c r="E358" s="293"/>
      <c r="F358" s="293"/>
      <c r="G358" s="48">
        <f t="shared" si="132"/>
        <v>0</v>
      </c>
      <c r="H358" s="48">
        <f t="shared" si="133"/>
        <v>0</v>
      </c>
      <c r="I358" s="48">
        <f t="shared" si="134"/>
        <v>0</v>
      </c>
      <c r="J358" s="48">
        <f t="shared" si="135"/>
        <v>0</v>
      </c>
    </row>
    <row r="359" spans="1:10" s="3" customFormat="1" x14ac:dyDescent="0.2">
      <c r="A359" s="297" t="s">
        <v>673</v>
      </c>
      <c r="B359" s="297" t="s">
        <v>674</v>
      </c>
      <c r="C359" s="297"/>
      <c r="D359" s="299"/>
      <c r="E359" s="299"/>
      <c r="F359" s="299"/>
      <c r="G359" s="299"/>
      <c r="H359" s="299"/>
      <c r="I359" s="299"/>
      <c r="J359" s="299"/>
    </row>
    <row r="360" spans="1:10" s="3" customFormat="1" ht="28.8" x14ac:dyDescent="0.2">
      <c r="A360" s="293" t="s">
        <v>675</v>
      </c>
      <c r="B360" s="293" t="s">
        <v>676</v>
      </c>
      <c r="C360" s="293" t="s">
        <v>69</v>
      </c>
      <c r="D360" s="293">
        <v>4</v>
      </c>
      <c r="E360" s="293"/>
      <c r="F360" s="293"/>
      <c r="G360" s="48">
        <f>E360+F360</f>
        <v>0</v>
      </c>
      <c r="H360" s="48">
        <f>TRUNC(E360*D360,2)</f>
        <v>0</v>
      </c>
      <c r="I360" s="48">
        <f>TRUNC(F360*D360,2)</f>
        <v>0</v>
      </c>
      <c r="J360" s="48">
        <f>H360+I360</f>
        <v>0</v>
      </c>
    </row>
    <row r="361" spans="1:10" s="3" customFormat="1" ht="28.8" x14ac:dyDescent="0.2">
      <c r="A361" s="293" t="s">
        <v>677</v>
      </c>
      <c r="B361" s="293" t="s">
        <v>678</v>
      </c>
      <c r="C361" s="293" t="s">
        <v>69</v>
      </c>
      <c r="D361" s="293">
        <v>16</v>
      </c>
      <c r="E361" s="293"/>
      <c r="F361" s="293"/>
      <c r="G361" s="48">
        <f t="shared" ref="G361:G371" si="136">E361+F361</f>
        <v>0</v>
      </c>
      <c r="H361" s="48">
        <f t="shared" ref="H361:H371" si="137">TRUNC(E361*D361,2)</f>
        <v>0</v>
      </c>
      <c r="I361" s="48">
        <f t="shared" ref="I361:I371" si="138">TRUNC(F361*D361,2)</f>
        <v>0</v>
      </c>
      <c r="J361" s="48">
        <f t="shared" ref="J361:J371" si="139">H361+I361</f>
        <v>0</v>
      </c>
    </row>
    <row r="362" spans="1:10" s="3" customFormat="1" ht="28.8" x14ac:dyDescent="0.2">
      <c r="A362" s="293" t="s">
        <v>679</v>
      </c>
      <c r="B362" s="293" t="s">
        <v>680</v>
      </c>
      <c r="C362" s="293" t="s">
        <v>69</v>
      </c>
      <c r="D362" s="293">
        <v>1</v>
      </c>
      <c r="E362" s="293"/>
      <c r="F362" s="293"/>
      <c r="G362" s="48">
        <f t="shared" si="136"/>
        <v>0</v>
      </c>
      <c r="H362" s="48">
        <f t="shared" si="137"/>
        <v>0</v>
      </c>
      <c r="I362" s="48">
        <f t="shared" si="138"/>
        <v>0</v>
      </c>
      <c r="J362" s="48">
        <f t="shared" si="139"/>
        <v>0</v>
      </c>
    </row>
    <row r="363" spans="1:10" s="3" customFormat="1" ht="28.8" x14ac:dyDescent="0.2">
      <c r="A363" s="293" t="s">
        <v>681</v>
      </c>
      <c r="B363" s="293" t="s">
        <v>682</v>
      </c>
      <c r="C363" s="293" t="s">
        <v>69</v>
      </c>
      <c r="D363" s="293">
        <v>3</v>
      </c>
      <c r="E363" s="293"/>
      <c r="F363" s="293"/>
      <c r="G363" s="48">
        <f t="shared" si="136"/>
        <v>0</v>
      </c>
      <c r="H363" s="48">
        <f t="shared" si="137"/>
        <v>0</v>
      </c>
      <c r="I363" s="48">
        <f t="shared" si="138"/>
        <v>0</v>
      </c>
      <c r="J363" s="48">
        <f t="shared" si="139"/>
        <v>0</v>
      </c>
    </row>
    <row r="364" spans="1:10" s="3" customFormat="1" ht="28.8" x14ac:dyDescent="0.2">
      <c r="A364" s="293" t="s">
        <v>683</v>
      </c>
      <c r="B364" s="293" t="s">
        <v>684</v>
      </c>
      <c r="C364" s="293" t="s">
        <v>69</v>
      </c>
      <c r="D364" s="293">
        <v>2</v>
      </c>
      <c r="E364" s="293"/>
      <c r="F364" s="293"/>
      <c r="G364" s="48">
        <f t="shared" si="136"/>
        <v>0</v>
      </c>
      <c r="H364" s="48">
        <f t="shared" si="137"/>
        <v>0</v>
      </c>
      <c r="I364" s="48">
        <f t="shared" si="138"/>
        <v>0</v>
      </c>
      <c r="J364" s="48">
        <f t="shared" si="139"/>
        <v>0</v>
      </c>
    </row>
    <row r="365" spans="1:10" s="3" customFormat="1" ht="28.8" x14ac:dyDescent="0.2">
      <c r="A365" s="293" t="s">
        <v>685</v>
      </c>
      <c r="B365" s="293" t="s">
        <v>686</v>
      </c>
      <c r="C365" s="293" t="s">
        <v>69</v>
      </c>
      <c r="D365" s="293">
        <v>1</v>
      </c>
      <c r="E365" s="293"/>
      <c r="F365" s="293"/>
      <c r="G365" s="48">
        <f t="shared" si="136"/>
        <v>0</v>
      </c>
      <c r="H365" s="48">
        <f t="shared" si="137"/>
        <v>0</v>
      </c>
      <c r="I365" s="48">
        <f t="shared" si="138"/>
        <v>0</v>
      </c>
      <c r="J365" s="48">
        <f t="shared" si="139"/>
        <v>0</v>
      </c>
    </row>
    <row r="366" spans="1:10" s="3" customFormat="1" ht="28.8" x14ac:dyDescent="0.2">
      <c r="A366" s="293" t="s">
        <v>687</v>
      </c>
      <c r="B366" s="293" t="s">
        <v>688</v>
      </c>
      <c r="C366" s="293" t="s">
        <v>69</v>
      </c>
      <c r="D366" s="293">
        <v>1</v>
      </c>
      <c r="E366" s="293"/>
      <c r="F366" s="293"/>
      <c r="G366" s="48">
        <f t="shared" si="136"/>
        <v>0</v>
      </c>
      <c r="H366" s="48">
        <f t="shared" si="137"/>
        <v>0</v>
      </c>
      <c r="I366" s="48">
        <f t="shared" si="138"/>
        <v>0</v>
      </c>
      <c r="J366" s="48">
        <f t="shared" si="139"/>
        <v>0</v>
      </c>
    </row>
    <row r="367" spans="1:10" s="3" customFormat="1" ht="28.8" x14ac:dyDescent="0.2">
      <c r="A367" s="293" t="s">
        <v>689</v>
      </c>
      <c r="B367" s="293" t="s">
        <v>690</v>
      </c>
      <c r="C367" s="293" t="s">
        <v>69</v>
      </c>
      <c r="D367" s="293">
        <v>1</v>
      </c>
      <c r="E367" s="293"/>
      <c r="F367" s="293"/>
      <c r="G367" s="48">
        <f t="shared" si="136"/>
        <v>0</v>
      </c>
      <c r="H367" s="48">
        <f t="shared" si="137"/>
        <v>0</v>
      </c>
      <c r="I367" s="48">
        <f t="shared" si="138"/>
        <v>0</v>
      </c>
      <c r="J367" s="48">
        <f t="shared" si="139"/>
        <v>0</v>
      </c>
    </row>
    <row r="368" spans="1:10" s="3" customFormat="1" ht="57.6" x14ac:dyDescent="0.2">
      <c r="A368" s="293" t="s">
        <v>691</v>
      </c>
      <c r="B368" s="293" t="s">
        <v>692</v>
      </c>
      <c r="C368" s="293" t="s">
        <v>69</v>
      </c>
      <c r="D368" s="293">
        <v>1</v>
      </c>
      <c r="E368" s="293"/>
      <c r="F368" s="293"/>
      <c r="G368" s="48">
        <f t="shared" si="136"/>
        <v>0</v>
      </c>
      <c r="H368" s="48">
        <f t="shared" si="137"/>
        <v>0</v>
      </c>
      <c r="I368" s="48">
        <f t="shared" si="138"/>
        <v>0</v>
      </c>
      <c r="J368" s="48">
        <f t="shared" si="139"/>
        <v>0</v>
      </c>
    </row>
    <row r="369" spans="1:10" s="3" customFormat="1" ht="48" x14ac:dyDescent="0.2">
      <c r="A369" s="293" t="s">
        <v>693</v>
      </c>
      <c r="B369" s="293" t="s">
        <v>694</v>
      </c>
      <c r="C369" s="293" t="s">
        <v>695</v>
      </c>
      <c r="D369" s="293">
        <v>1</v>
      </c>
      <c r="E369" s="293"/>
      <c r="F369" s="293"/>
      <c r="G369" s="48">
        <f t="shared" si="136"/>
        <v>0</v>
      </c>
      <c r="H369" s="48">
        <f t="shared" si="137"/>
        <v>0</v>
      </c>
      <c r="I369" s="48">
        <f t="shared" si="138"/>
        <v>0</v>
      </c>
      <c r="J369" s="48">
        <f t="shared" si="139"/>
        <v>0</v>
      </c>
    </row>
    <row r="370" spans="1:10" s="3" customFormat="1" ht="48" x14ac:dyDescent="0.2">
      <c r="A370" s="293" t="s">
        <v>696</v>
      </c>
      <c r="B370" s="293" t="s">
        <v>697</v>
      </c>
      <c r="C370" s="293" t="s">
        <v>695</v>
      </c>
      <c r="D370" s="293">
        <v>1</v>
      </c>
      <c r="E370" s="293"/>
      <c r="F370" s="293"/>
      <c r="G370" s="48">
        <f t="shared" si="136"/>
        <v>0</v>
      </c>
      <c r="H370" s="48">
        <f t="shared" si="137"/>
        <v>0</v>
      </c>
      <c r="I370" s="48">
        <f t="shared" si="138"/>
        <v>0</v>
      </c>
      <c r="J370" s="48">
        <f t="shared" si="139"/>
        <v>0</v>
      </c>
    </row>
    <row r="371" spans="1:10" s="3" customFormat="1" ht="19.2" x14ac:dyDescent="0.2">
      <c r="A371" s="293" t="s">
        <v>698</v>
      </c>
      <c r="B371" s="293" t="s">
        <v>699</v>
      </c>
      <c r="C371" s="293" t="s">
        <v>700</v>
      </c>
      <c r="D371" s="293">
        <v>3</v>
      </c>
      <c r="E371" s="293"/>
      <c r="F371" s="293"/>
      <c r="G371" s="48">
        <f t="shared" si="136"/>
        <v>0</v>
      </c>
      <c r="H371" s="48">
        <f t="shared" si="137"/>
        <v>0</v>
      </c>
      <c r="I371" s="48">
        <f t="shared" si="138"/>
        <v>0</v>
      </c>
      <c r="J371" s="48">
        <f t="shared" si="139"/>
        <v>0</v>
      </c>
    </row>
    <row r="372" spans="1:10" s="3" customFormat="1" x14ac:dyDescent="0.2">
      <c r="A372" s="297" t="s">
        <v>701</v>
      </c>
      <c r="B372" s="297" t="s">
        <v>702</v>
      </c>
      <c r="C372" s="297"/>
      <c r="D372" s="299"/>
      <c r="E372" s="299"/>
      <c r="F372" s="299"/>
      <c r="G372" s="299"/>
      <c r="H372" s="299"/>
      <c r="I372" s="299"/>
      <c r="J372" s="299"/>
    </row>
    <row r="373" spans="1:10" s="3" customFormat="1" ht="48" x14ac:dyDescent="0.2">
      <c r="A373" s="293" t="s">
        <v>703</v>
      </c>
      <c r="B373" s="293" t="s">
        <v>704</v>
      </c>
      <c r="C373" s="293" t="s">
        <v>69</v>
      </c>
      <c r="D373" s="293">
        <v>27</v>
      </c>
      <c r="E373" s="293"/>
      <c r="F373" s="293"/>
      <c r="G373" s="48">
        <f>E373+F373</f>
        <v>0</v>
      </c>
      <c r="H373" s="48">
        <f>TRUNC(E373*D373,2)</f>
        <v>0</v>
      </c>
      <c r="I373" s="48">
        <f>TRUNC(F373*D373,2)</f>
        <v>0</v>
      </c>
      <c r="J373" s="48">
        <f>H373+I373</f>
        <v>0</v>
      </c>
    </row>
    <row r="374" spans="1:10" s="3" customFormat="1" ht="48" x14ac:dyDescent="0.2">
      <c r="A374" s="293" t="s">
        <v>705</v>
      </c>
      <c r="B374" s="293" t="s">
        <v>706</v>
      </c>
      <c r="C374" s="293" t="s">
        <v>69</v>
      </c>
      <c r="D374" s="293">
        <v>6</v>
      </c>
      <c r="E374" s="293"/>
      <c r="F374" s="293"/>
      <c r="G374" s="48">
        <f>E374+F374</f>
        <v>0</v>
      </c>
      <c r="H374" s="48">
        <f>TRUNC(E374*D374,2)</f>
        <v>0</v>
      </c>
      <c r="I374" s="48">
        <f>TRUNC(F374*D374,2)</f>
        <v>0</v>
      </c>
      <c r="J374" s="48">
        <f>H374+I374</f>
        <v>0</v>
      </c>
    </row>
    <row r="375" spans="1:10" s="3" customFormat="1" ht="57.6" x14ac:dyDescent="0.2">
      <c r="A375" s="293" t="s">
        <v>707</v>
      </c>
      <c r="B375" s="293" t="s">
        <v>708</v>
      </c>
      <c r="C375" s="293" t="s">
        <v>69</v>
      </c>
      <c r="D375" s="293">
        <v>8</v>
      </c>
      <c r="E375" s="293"/>
      <c r="F375" s="293"/>
      <c r="G375" s="48">
        <f>E375+F375</f>
        <v>0</v>
      </c>
      <c r="H375" s="48">
        <f>TRUNC(E375*D375,2)</f>
        <v>0</v>
      </c>
      <c r="I375" s="48">
        <f>TRUNC(F375*D375,2)</f>
        <v>0</v>
      </c>
      <c r="J375" s="48">
        <f>H375+I375</f>
        <v>0</v>
      </c>
    </row>
    <row r="376" spans="1:10" s="3" customFormat="1" ht="28.8" x14ac:dyDescent="0.2">
      <c r="A376" s="293" t="s">
        <v>709</v>
      </c>
      <c r="B376" s="293" t="s">
        <v>710</v>
      </c>
      <c r="C376" s="293" t="s">
        <v>69</v>
      </c>
      <c r="D376" s="293">
        <v>4</v>
      </c>
      <c r="E376" s="293"/>
      <c r="F376" s="293"/>
      <c r="G376" s="48">
        <f>E376+F376</f>
        <v>0</v>
      </c>
      <c r="H376" s="48">
        <f>TRUNC(E376*D376,2)</f>
        <v>0</v>
      </c>
      <c r="I376" s="48">
        <f>TRUNC(F376*D376,2)</f>
        <v>0</v>
      </c>
      <c r="J376" s="48">
        <f>H376+I376</f>
        <v>0</v>
      </c>
    </row>
    <row r="377" spans="1:10" s="3" customFormat="1" x14ac:dyDescent="0.2">
      <c r="A377" s="297" t="s">
        <v>711</v>
      </c>
      <c r="B377" s="297" t="s">
        <v>712</v>
      </c>
      <c r="C377" s="297"/>
      <c r="D377" s="299"/>
      <c r="E377" s="299"/>
      <c r="F377" s="299"/>
      <c r="G377" s="299"/>
      <c r="H377" s="299"/>
      <c r="I377" s="299"/>
      <c r="J377" s="299"/>
    </row>
    <row r="378" spans="1:10" s="3" customFormat="1" ht="19.2" x14ac:dyDescent="0.2">
      <c r="A378" s="293" t="s">
        <v>713</v>
      </c>
      <c r="B378" s="293" t="s">
        <v>714</v>
      </c>
      <c r="C378" s="293" t="s">
        <v>67</v>
      </c>
      <c r="D378" s="293">
        <v>20</v>
      </c>
      <c r="E378" s="293"/>
      <c r="F378" s="293"/>
      <c r="G378" s="48">
        <f>E378+F378</f>
        <v>0</v>
      </c>
      <c r="H378" s="48">
        <f>TRUNC(E378*D378,2)</f>
        <v>0</v>
      </c>
      <c r="I378" s="48">
        <f>TRUNC(F378*D378,2)</f>
        <v>0</v>
      </c>
      <c r="J378" s="48">
        <f>H378+I378</f>
        <v>0</v>
      </c>
    </row>
    <row r="379" spans="1:10" s="3" customFormat="1" ht="28.8" x14ac:dyDescent="0.2">
      <c r="A379" s="293" t="s">
        <v>715</v>
      </c>
      <c r="B379" s="293" t="s">
        <v>686</v>
      </c>
      <c r="C379" s="293" t="s">
        <v>69</v>
      </c>
      <c r="D379" s="293">
        <v>1</v>
      </c>
      <c r="E379" s="293"/>
      <c r="F379" s="293"/>
      <c r="G379" s="48">
        <f>E379+F379</f>
        <v>0</v>
      </c>
      <c r="H379" s="48">
        <f>TRUNC(E379*D379,2)</f>
        <v>0</v>
      </c>
      <c r="I379" s="48">
        <f>TRUNC(F379*D379,2)</f>
        <v>0</v>
      </c>
      <c r="J379" s="48">
        <f>H379+I379</f>
        <v>0</v>
      </c>
    </row>
    <row r="380" spans="1:10" s="3" customFormat="1" ht="19.2" x14ac:dyDescent="0.2">
      <c r="A380" s="293" t="s">
        <v>716</v>
      </c>
      <c r="B380" s="293" t="s">
        <v>717</v>
      </c>
      <c r="C380" s="293" t="s">
        <v>700</v>
      </c>
      <c r="D380" s="293">
        <v>1</v>
      </c>
      <c r="E380" s="293"/>
      <c r="F380" s="293"/>
      <c r="G380" s="48">
        <f>E380+F380</f>
        <v>0</v>
      </c>
      <c r="H380" s="48">
        <f>TRUNC(E380*D380,2)</f>
        <v>0</v>
      </c>
      <c r="I380" s="48">
        <f>TRUNC(F380*D380,2)</f>
        <v>0</v>
      </c>
      <c r="J380" s="48">
        <f>H380+I380</f>
        <v>0</v>
      </c>
    </row>
    <row r="381" spans="1:10" s="3" customFormat="1" ht="9.6" x14ac:dyDescent="0.2">
      <c r="A381" s="97"/>
      <c r="B381" s="23" t="s">
        <v>59</v>
      </c>
      <c r="C381" s="82"/>
      <c r="D381" s="94"/>
      <c r="E381" s="31"/>
      <c r="F381" s="31"/>
      <c r="G381" s="48"/>
      <c r="H381" s="52">
        <f>SUM(H303:H380)</f>
        <v>0</v>
      </c>
      <c r="I381" s="52">
        <f>SUM(I303:I380)</f>
        <v>0</v>
      </c>
      <c r="J381" s="20"/>
    </row>
    <row r="382" spans="1:10" s="3" customFormat="1" ht="9.6" x14ac:dyDescent="0.2">
      <c r="A382" s="98"/>
      <c r="B382" s="56"/>
      <c r="C382" s="56"/>
      <c r="D382" s="56"/>
      <c r="E382" s="56"/>
      <c r="F382" s="56"/>
      <c r="G382" s="54"/>
      <c r="H382" s="53"/>
      <c r="I382" s="55">
        <f>H381+I381</f>
        <v>0</v>
      </c>
      <c r="J382" s="57"/>
    </row>
    <row r="383" spans="1:10" s="3" customFormat="1" ht="9.6" x14ac:dyDescent="0.2">
      <c r="A383" s="310">
        <v>14</v>
      </c>
      <c r="B383" s="310" t="s">
        <v>718</v>
      </c>
      <c r="C383" s="310"/>
      <c r="D383" s="310"/>
      <c r="E383" s="310"/>
      <c r="F383" s="310"/>
      <c r="G383" s="310"/>
      <c r="H383" s="310"/>
      <c r="I383" s="310"/>
      <c r="J383" s="310"/>
    </row>
    <row r="384" spans="1:10" s="3" customFormat="1" x14ac:dyDescent="0.2">
      <c r="A384" s="297" t="s">
        <v>719</v>
      </c>
      <c r="B384" s="297" t="s">
        <v>560</v>
      </c>
      <c r="C384" s="297"/>
      <c r="D384" s="299"/>
      <c r="E384" s="299"/>
      <c r="F384" s="299"/>
      <c r="G384" s="299"/>
      <c r="H384" s="299"/>
      <c r="I384" s="299"/>
      <c r="J384" s="299"/>
    </row>
    <row r="385" spans="1:10" s="3" customFormat="1" ht="38.4" x14ac:dyDescent="0.2">
      <c r="A385" s="293" t="s">
        <v>720</v>
      </c>
      <c r="B385" s="293" t="s">
        <v>564</v>
      </c>
      <c r="C385" s="293" t="s">
        <v>67</v>
      </c>
      <c r="D385" s="293">
        <v>99</v>
      </c>
      <c r="E385" s="293"/>
      <c r="F385" s="293"/>
      <c r="G385" s="48">
        <f>E385+F385</f>
        <v>0</v>
      </c>
      <c r="H385" s="48">
        <f>TRUNC(E385*D385,2)</f>
        <v>0</v>
      </c>
      <c r="I385" s="48">
        <f>TRUNC(F385*D385,2)</f>
        <v>0</v>
      </c>
      <c r="J385" s="48">
        <f>H385+I385</f>
        <v>0</v>
      </c>
    </row>
    <row r="386" spans="1:10" s="3" customFormat="1" ht="38.4" x14ac:dyDescent="0.2">
      <c r="A386" s="293" t="s">
        <v>721</v>
      </c>
      <c r="B386" s="293" t="s">
        <v>722</v>
      </c>
      <c r="C386" s="293" t="s">
        <v>69</v>
      </c>
      <c r="D386" s="293">
        <v>8</v>
      </c>
      <c r="E386" s="293"/>
      <c r="F386" s="293"/>
      <c r="G386" s="48">
        <f t="shared" ref="G386:G408" si="140">E386+F386</f>
        <v>0</v>
      </c>
      <c r="H386" s="48">
        <f t="shared" ref="H386:H408" si="141">TRUNC(E386*D386,2)</f>
        <v>0</v>
      </c>
      <c r="I386" s="48">
        <f t="shared" ref="I386:I408" si="142">TRUNC(F386*D386,2)</f>
        <v>0</v>
      </c>
      <c r="J386" s="48">
        <f t="shared" ref="J386:J408" si="143">H386+I386</f>
        <v>0</v>
      </c>
    </row>
    <row r="387" spans="1:10" s="3" customFormat="1" ht="38.4" x14ac:dyDescent="0.2">
      <c r="A387" s="293" t="s">
        <v>723</v>
      </c>
      <c r="B387" s="293" t="s">
        <v>574</v>
      </c>
      <c r="C387" s="293" t="s">
        <v>69</v>
      </c>
      <c r="D387" s="293">
        <v>3</v>
      </c>
      <c r="E387" s="293"/>
      <c r="F387" s="293"/>
      <c r="G387" s="48">
        <f t="shared" si="140"/>
        <v>0</v>
      </c>
      <c r="H387" s="48">
        <f t="shared" si="141"/>
        <v>0</v>
      </c>
      <c r="I387" s="48">
        <f t="shared" si="142"/>
        <v>0</v>
      </c>
      <c r="J387" s="48">
        <f t="shared" si="143"/>
        <v>0</v>
      </c>
    </row>
    <row r="388" spans="1:10" s="3" customFormat="1" ht="28.8" x14ac:dyDescent="0.2">
      <c r="A388" s="293" t="s">
        <v>724</v>
      </c>
      <c r="B388" s="293" t="s">
        <v>578</v>
      </c>
      <c r="C388" s="293" t="s">
        <v>69</v>
      </c>
      <c r="D388" s="293">
        <v>110</v>
      </c>
      <c r="E388" s="293"/>
      <c r="F388" s="293"/>
      <c r="G388" s="48">
        <f t="shared" si="140"/>
        <v>0</v>
      </c>
      <c r="H388" s="48">
        <f t="shared" si="141"/>
        <v>0</v>
      </c>
      <c r="I388" s="48">
        <f t="shared" si="142"/>
        <v>0</v>
      </c>
      <c r="J388" s="48">
        <f t="shared" si="143"/>
        <v>0</v>
      </c>
    </row>
    <row r="389" spans="1:10" s="3" customFormat="1" ht="28.8" x14ac:dyDescent="0.2">
      <c r="A389" s="293" t="s">
        <v>725</v>
      </c>
      <c r="B389" s="293" t="s">
        <v>582</v>
      </c>
      <c r="C389" s="293" t="s">
        <v>66</v>
      </c>
      <c r="D389" s="293">
        <v>17</v>
      </c>
      <c r="E389" s="293"/>
      <c r="F389" s="293"/>
      <c r="G389" s="48">
        <f t="shared" si="140"/>
        <v>0</v>
      </c>
      <c r="H389" s="48">
        <f t="shared" si="141"/>
        <v>0</v>
      </c>
      <c r="I389" s="48">
        <f t="shared" si="142"/>
        <v>0</v>
      </c>
      <c r="J389" s="48">
        <f t="shared" si="143"/>
        <v>0</v>
      </c>
    </row>
    <row r="390" spans="1:10" s="3" customFormat="1" ht="19.2" x14ac:dyDescent="0.2">
      <c r="A390" s="293" t="s">
        <v>726</v>
      </c>
      <c r="B390" s="293" t="s">
        <v>666</v>
      </c>
      <c r="C390" s="293" t="s">
        <v>66</v>
      </c>
      <c r="D390" s="293">
        <v>17</v>
      </c>
      <c r="E390" s="293"/>
      <c r="F390" s="293"/>
      <c r="G390" s="48">
        <f t="shared" si="140"/>
        <v>0</v>
      </c>
      <c r="H390" s="48">
        <f t="shared" si="141"/>
        <v>0</v>
      </c>
      <c r="I390" s="48">
        <f t="shared" si="142"/>
        <v>0</v>
      </c>
      <c r="J390" s="48">
        <f t="shared" si="143"/>
        <v>0</v>
      </c>
    </row>
    <row r="391" spans="1:10" s="3" customFormat="1" ht="19.2" x14ac:dyDescent="0.2">
      <c r="A391" s="293" t="s">
        <v>727</v>
      </c>
      <c r="B391" s="293" t="s">
        <v>728</v>
      </c>
      <c r="C391" s="293" t="s">
        <v>69</v>
      </c>
      <c r="D391" s="293">
        <v>11</v>
      </c>
      <c r="E391" s="293"/>
      <c r="F391" s="293"/>
      <c r="G391" s="48">
        <f t="shared" si="140"/>
        <v>0</v>
      </c>
      <c r="H391" s="48">
        <f t="shared" si="141"/>
        <v>0</v>
      </c>
      <c r="I391" s="48">
        <f t="shared" si="142"/>
        <v>0</v>
      </c>
      <c r="J391" s="48">
        <f t="shared" si="143"/>
        <v>0</v>
      </c>
    </row>
    <row r="392" spans="1:10" s="3" customFormat="1" ht="19.2" x14ac:dyDescent="0.2">
      <c r="A392" s="293" t="s">
        <v>729</v>
      </c>
      <c r="B392" s="293" t="s">
        <v>730</v>
      </c>
      <c r="C392" s="293" t="s">
        <v>69</v>
      </c>
      <c r="D392" s="293">
        <v>7</v>
      </c>
      <c r="E392" s="293"/>
      <c r="F392" s="293"/>
      <c r="G392" s="48">
        <f t="shared" si="140"/>
        <v>0</v>
      </c>
      <c r="H392" s="48">
        <f t="shared" si="141"/>
        <v>0</v>
      </c>
      <c r="I392" s="48">
        <f t="shared" si="142"/>
        <v>0</v>
      </c>
      <c r="J392" s="48">
        <f t="shared" si="143"/>
        <v>0</v>
      </c>
    </row>
    <row r="393" spans="1:10" s="3" customFormat="1" ht="28.8" x14ac:dyDescent="0.2">
      <c r="A393" s="293" t="s">
        <v>731</v>
      </c>
      <c r="B393" s="293" t="s">
        <v>594</v>
      </c>
      <c r="C393" s="293" t="s">
        <v>67</v>
      </c>
      <c r="D393" s="293">
        <v>52.5</v>
      </c>
      <c r="E393" s="293"/>
      <c r="F393" s="293"/>
      <c r="G393" s="48">
        <f t="shared" si="140"/>
        <v>0</v>
      </c>
      <c r="H393" s="48">
        <f t="shared" si="141"/>
        <v>0</v>
      </c>
      <c r="I393" s="48">
        <f t="shared" si="142"/>
        <v>0</v>
      </c>
      <c r="J393" s="48">
        <f t="shared" si="143"/>
        <v>0</v>
      </c>
    </row>
    <row r="394" spans="1:10" s="3" customFormat="1" ht="28.8" x14ac:dyDescent="0.2">
      <c r="A394" s="293" t="s">
        <v>732</v>
      </c>
      <c r="B394" s="293" t="s">
        <v>596</v>
      </c>
      <c r="C394" s="293" t="s">
        <v>67</v>
      </c>
      <c r="D394" s="293">
        <v>52.5</v>
      </c>
      <c r="E394" s="293"/>
      <c r="F394" s="293"/>
      <c r="G394" s="48">
        <f t="shared" si="140"/>
        <v>0</v>
      </c>
      <c r="H394" s="48">
        <f t="shared" si="141"/>
        <v>0</v>
      </c>
      <c r="I394" s="48">
        <f t="shared" si="142"/>
        <v>0</v>
      </c>
      <c r="J394" s="48">
        <f t="shared" si="143"/>
        <v>0</v>
      </c>
    </row>
    <row r="395" spans="1:10" s="43" customFormat="1" x14ac:dyDescent="0.2">
      <c r="A395" s="315" t="s">
        <v>733</v>
      </c>
      <c r="B395" s="315" t="s">
        <v>734</v>
      </c>
      <c r="C395" s="315"/>
      <c r="D395" s="316"/>
      <c r="E395" s="316"/>
      <c r="F395" s="316"/>
      <c r="G395" s="48">
        <f t="shared" si="140"/>
        <v>0</v>
      </c>
      <c r="H395" s="48">
        <f t="shared" si="141"/>
        <v>0</v>
      </c>
      <c r="I395" s="48">
        <f t="shared" si="142"/>
        <v>0</v>
      </c>
      <c r="J395" s="48">
        <f t="shared" si="143"/>
        <v>0</v>
      </c>
    </row>
    <row r="396" spans="1:10" s="43" customFormat="1" ht="19.2" x14ac:dyDescent="0.2">
      <c r="A396" s="293" t="s">
        <v>735</v>
      </c>
      <c r="B396" s="293" t="s">
        <v>736</v>
      </c>
      <c r="C396" s="293" t="s">
        <v>700</v>
      </c>
      <c r="D396" s="293">
        <v>1</v>
      </c>
      <c r="E396" s="293"/>
      <c r="F396" s="293"/>
      <c r="G396" s="48">
        <f t="shared" si="140"/>
        <v>0</v>
      </c>
      <c r="H396" s="48">
        <f t="shared" si="141"/>
        <v>0</v>
      </c>
      <c r="I396" s="48">
        <f t="shared" si="142"/>
        <v>0</v>
      </c>
      <c r="J396" s="48">
        <f t="shared" si="143"/>
        <v>0</v>
      </c>
    </row>
    <row r="397" spans="1:10" s="43" customFormat="1" ht="38.4" x14ac:dyDescent="0.2">
      <c r="A397" s="293" t="s">
        <v>737</v>
      </c>
      <c r="B397" s="293" t="s">
        <v>738</v>
      </c>
      <c r="C397" s="293" t="s">
        <v>69</v>
      </c>
      <c r="D397" s="293">
        <v>1</v>
      </c>
      <c r="E397" s="293"/>
      <c r="F397" s="293"/>
      <c r="G397" s="48">
        <f t="shared" si="140"/>
        <v>0</v>
      </c>
      <c r="H397" s="48">
        <f t="shared" si="141"/>
        <v>0</v>
      </c>
      <c r="I397" s="48">
        <f t="shared" si="142"/>
        <v>0</v>
      </c>
      <c r="J397" s="48">
        <f t="shared" si="143"/>
        <v>0</v>
      </c>
    </row>
    <row r="398" spans="1:10" s="43" customFormat="1" ht="38.4" x14ac:dyDescent="0.2">
      <c r="A398" s="293" t="s">
        <v>739</v>
      </c>
      <c r="B398" s="293" t="s">
        <v>740</v>
      </c>
      <c r="C398" s="293" t="s">
        <v>69</v>
      </c>
      <c r="D398" s="293">
        <v>1</v>
      </c>
      <c r="E398" s="293"/>
      <c r="F398" s="293"/>
      <c r="G398" s="48">
        <f t="shared" si="140"/>
        <v>0</v>
      </c>
      <c r="H398" s="48">
        <f t="shared" si="141"/>
        <v>0</v>
      </c>
      <c r="I398" s="48">
        <f t="shared" si="142"/>
        <v>0</v>
      </c>
      <c r="J398" s="48">
        <f t="shared" si="143"/>
        <v>0</v>
      </c>
    </row>
    <row r="399" spans="1:10" s="43" customFormat="1" ht="28.8" x14ac:dyDescent="0.2">
      <c r="A399" s="293" t="s">
        <v>741</v>
      </c>
      <c r="B399" s="293" t="s">
        <v>742</v>
      </c>
      <c r="C399" s="293" t="s">
        <v>69</v>
      </c>
      <c r="D399" s="293">
        <v>2</v>
      </c>
      <c r="E399" s="293"/>
      <c r="F399" s="293"/>
      <c r="G399" s="48">
        <f t="shared" si="140"/>
        <v>0</v>
      </c>
      <c r="H399" s="48">
        <f t="shared" si="141"/>
        <v>0</v>
      </c>
      <c r="I399" s="48">
        <f t="shared" si="142"/>
        <v>0</v>
      </c>
      <c r="J399" s="48">
        <f t="shared" si="143"/>
        <v>0</v>
      </c>
    </row>
    <row r="400" spans="1:10" s="43" customFormat="1" ht="19.2" x14ac:dyDescent="0.2">
      <c r="A400" s="293" t="s">
        <v>743</v>
      </c>
      <c r="B400" s="293" t="s">
        <v>744</v>
      </c>
      <c r="C400" s="293" t="s">
        <v>745</v>
      </c>
      <c r="D400" s="293">
        <v>25</v>
      </c>
      <c r="E400" s="293"/>
      <c r="F400" s="293"/>
      <c r="G400" s="48">
        <f t="shared" si="140"/>
        <v>0</v>
      </c>
      <c r="H400" s="48">
        <f t="shared" si="141"/>
        <v>0</v>
      </c>
      <c r="I400" s="48">
        <f t="shared" si="142"/>
        <v>0</v>
      </c>
      <c r="J400" s="48">
        <f t="shared" si="143"/>
        <v>0</v>
      </c>
    </row>
    <row r="401" spans="1:10" s="43" customFormat="1" ht="28.8" x14ac:dyDescent="0.2">
      <c r="A401" s="293" t="s">
        <v>746</v>
      </c>
      <c r="B401" s="293" t="s">
        <v>747</v>
      </c>
      <c r="C401" s="293" t="s">
        <v>66</v>
      </c>
      <c r="D401" s="293">
        <v>47</v>
      </c>
      <c r="E401" s="293"/>
      <c r="F401" s="293"/>
      <c r="G401" s="48">
        <f t="shared" si="140"/>
        <v>0</v>
      </c>
      <c r="H401" s="48">
        <f t="shared" si="141"/>
        <v>0</v>
      </c>
      <c r="I401" s="48">
        <f t="shared" si="142"/>
        <v>0</v>
      </c>
      <c r="J401" s="48">
        <f t="shared" si="143"/>
        <v>0</v>
      </c>
    </row>
    <row r="402" spans="1:10" s="43" customFormat="1" ht="19.2" x14ac:dyDescent="0.2">
      <c r="A402" s="293" t="s">
        <v>748</v>
      </c>
      <c r="B402" s="293" t="s">
        <v>749</v>
      </c>
      <c r="C402" s="293" t="s">
        <v>69</v>
      </c>
      <c r="D402" s="293">
        <v>96</v>
      </c>
      <c r="E402" s="293"/>
      <c r="F402" s="293"/>
      <c r="G402" s="48">
        <f t="shared" si="140"/>
        <v>0</v>
      </c>
      <c r="H402" s="48">
        <f t="shared" si="141"/>
        <v>0</v>
      </c>
      <c r="I402" s="48">
        <f t="shared" si="142"/>
        <v>0</v>
      </c>
      <c r="J402" s="48">
        <f t="shared" si="143"/>
        <v>0</v>
      </c>
    </row>
    <row r="403" spans="1:10" s="43" customFormat="1" ht="19.2" x14ac:dyDescent="0.2">
      <c r="A403" s="293" t="s">
        <v>750</v>
      </c>
      <c r="B403" s="293" t="s">
        <v>751</v>
      </c>
      <c r="C403" s="293" t="s">
        <v>700</v>
      </c>
      <c r="D403" s="293">
        <v>1</v>
      </c>
      <c r="E403" s="293"/>
      <c r="F403" s="293"/>
      <c r="G403" s="48">
        <f t="shared" si="140"/>
        <v>0</v>
      </c>
      <c r="H403" s="48">
        <f t="shared" si="141"/>
        <v>0</v>
      </c>
      <c r="I403" s="48">
        <f t="shared" si="142"/>
        <v>0</v>
      </c>
      <c r="J403" s="48">
        <f t="shared" si="143"/>
        <v>0</v>
      </c>
    </row>
    <row r="404" spans="1:10" s="43" customFormat="1" ht="9.6" x14ac:dyDescent="0.2">
      <c r="A404" s="293" t="s">
        <v>752</v>
      </c>
      <c r="B404" s="293" t="s">
        <v>753</v>
      </c>
      <c r="C404" s="293" t="s">
        <v>69</v>
      </c>
      <c r="D404" s="293">
        <v>1</v>
      </c>
      <c r="E404" s="293"/>
      <c r="F404" s="293"/>
      <c r="G404" s="48">
        <f t="shared" si="140"/>
        <v>0</v>
      </c>
      <c r="H404" s="48">
        <f t="shared" si="141"/>
        <v>0</v>
      </c>
      <c r="I404" s="48">
        <f t="shared" si="142"/>
        <v>0</v>
      </c>
      <c r="J404" s="48">
        <f t="shared" si="143"/>
        <v>0</v>
      </c>
    </row>
    <row r="405" spans="1:10" s="43" customFormat="1" ht="19.2" x14ac:dyDescent="0.2">
      <c r="A405" s="293" t="s">
        <v>754</v>
      </c>
      <c r="B405" s="293" t="s">
        <v>755</v>
      </c>
      <c r="C405" s="293" t="s">
        <v>69</v>
      </c>
      <c r="D405" s="293">
        <v>1</v>
      </c>
      <c r="E405" s="293"/>
      <c r="F405" s="293"/>
      <c r="G405" s="48">
        <f t="shared" si="140"/>
        <v>0</v>
      </c>
      <c r="H405" s="48">
        <f t="shared" si="141"/>
        <v>0</v>
      </c>
      <c r="I405" s="48">
        <f t="shared" si="142"/>
        <v>0</v>
      </c>
      <c r="J405" s="48">
        <f t="shared" si="143"/>
        <v>0</v>
      </c>
    </row>
    <row r="406" spans="1:10" s="43" customFormat="1" ht="19.2" x14ac:dyDescent="0.2">
      <c r="A406" s="293" t="s">
        <v>756</v>
      </c>
      <c r="B406" s="293" t="s">
        <v>757</v>
      </c>
      <c r="C406" s="293" t="s">
        <v>66</v>
      </c>
      <c r="D406" s="293">
        <v>2</v>
      </c>
      <c r="E406" s="293"/>
      <c r="F406" s="293"/>
      <c r="G406" s="48">
        <f t="shared" si="140"/>
        <v>0</v>
      </c>
      <c r="H406" s="48">
        <f t="shared" si="141"/>
        <v>0</v>
      </c>
      <c r="I406" s="48">
        <f t="shared" si="142"/>
        <v>0</v>
      </c>
      <c r="J406" s="48">
        <f t="shared" si="143"/>
        <v>0</v>
      </c>
    </row>
    <row r="407" spans="1:10" s="43" customFormat="1" ht="19.2" x14ac:dyDescent="0.2">
      <c r="A407" s="293" t="s">
        <v>758</v>
      </c>
      <c r="B407" s="293" t="s">
        <v>759</v>
      </c>
      <c r="C407" s="293" t="s">
        <v>69</v>
      </c>
      <c r="D407" s="293">
        <v>1</v>
      </c>
      <c r="E407" s="293"/>
      <c r="F407" s="293"/>
      <c r="G407" s="48">
        <f t="shared" si="140"/>
        <v>0</v>
      </c>
      <c r="H407" s="48">
        <f t="shared" si="141"/>
        <v>0</v>
      </c>
      <c r="I407" s="48">
        <f t="shared" si="142"/>
        <v>0</v>
      </c>
      <c r="J407" s="48">
        <f t="shared" si="143"/>
        <v>0</v>
      </c>
    </row>
    <row r="408" spans="1:10" s="43" customFormat="1" ht="19.2" x14ac:dyDescent="0.2">
      <c r="A408" s="293" t="s">
        <v>760</v>
      </c>
      <c r="B408" s="293" t="s">
        <v>761</v>
      </c>
      <c r="C408" s="293" t="s">
        <v>66</v>
      </c>
      <c r="D408" s="293">
        <v>2</v>
      </c>
      <c r="E408" s="293"/>
      <c r="F408" s="293"/>
      <c r="G408" s="48">
        <f t="shared" si="140"/>
        <v>0</v>
      </c>
      <c r="H408" s="48">
        <f t="shared" si="141"/>
        <v>0</v>
      </c>
      <c r="I408" s="48">
        <f t="shared" si="142"/>
        <v>0</v>
      </c>
      <c r="J408" s="48">
        <f t="shared" si="143"/>
        <v>0</v>
      </c>
    </row>
    <row r="409" spans="1:10" s="3" customFormat="1" x14ac:dyDescent="0.2">
      <c r="A409" s="313" t="s">
        <v>762</v>
      </c>
      <c r="B409" s="313" t="s">
        <v>763</v>
      </c>
      <c r="C409" s="313"/>
      <c r="D409" s="314"/>
      <c r="E409" s="299"/>
      <c r="F409" s="299"/>
      <c r="G409" s="299"/>
      <c r="H409" s="299"/>
      <c r="I409" s="299"/>
      <c r="J409" s="299"/>
    </row>
    <row r="410" spans="1:10" s="3" customFormat="1" ht="19.2" x14ac:dyDescent="0.2">
      <c r="A410" s="293" t="s">
        <v>764</v>
      </c>
      <c r="B410" s="293" t="s">
        <v>765</v>
      </c>
      <c r="C410" s="293" t="s">
        <v>66</v>
      </c>
      <c r="D410" s="293">
        <v>47</v>
      </c>
      <c r="E410" s="293"/>
      <c r="F410" s="293"/>
      <c r="G410" s="48">
        <f t="shared" ref="G410:G416" si="144">E410+F410</f>
        <v>0</v>
      </c>
      <c r="H410" s="48">
        <f t="shared" ref="H410:H416" si="145">TRUNC(E410*D410,2)</f>
        <v>0</v>
      </c>
      <c r="I410" s="48">
        <f t="shared" ref="I410:I416" si="146">TRUNC(F410*D410,2)</f>
        <v>0</v>
      </c>
      <c r="J410" s="48">
        <f t="shared" ref="J410:J416" si="147">H410+I410</f>
        <v>0</v>
      </c>
    </row>
    <row r="411" spans="1:10" s="3" customFormat="1" ht="19.2" x14ac:dyDescent="0.2">
      <c r="A411" s="293" t="s">
        <v>766</v>
      </c>
      <c r="B411" s="293" t="s">
        <v>767</v>
      </c>
      <c r="C411" s="293" t="s">
        <v>260</v>
      </c>
      <c r="D411" s="293">
        <v>240.9</v>
      </c>
      <c r="E411" s="293"/>
      <c r="F411" s="293"/>
      <c r="G411" s="48">
        <f t="shared" si="144"/>
        <v>0</v>
      </c>
      <c r="H411" s="48">
        <f t="shared" si="145"/>
        <v>0</v>
      </c>
      <c r="I411" s="48">
        <f t="shared" si="146"/>
        <v>0</v>
      </c>
      <c r="J411" s="48">
        <f t="shared" si="147"/>
        <v>0</v>
      </c>
    </row>
    <row r="412" spans="1:10" s="3" customFormat="1" ht="19.2" x14ac:dyDescent="0.2">
      <c r="A412" s="293" t="s">
        <v>768</v>
      </c>
      <c r="B412" s="293" t="s">
        <v>769</v>
      </c>
      <c r="C412" s="293" t="s">
        <v>260</v>
      </c>
      <c r="D412" s="293">
        <v>176.5</v>
      </c>
      <c r="E412" s="293"/>
      <c r="F412" s="293"/>
      <c r="G412" s="48">
        <f t="shared" si="144"/>
        <v>0</v>
      </c>
      <c r="H412" s="48">
        <f t="shared" si="145"/>
        <v>0</v>
      </c>
      <c r="I412" s="48">
        <f t="shared" si="146"/>
        <v>0</v>
      </c>
      <c r="J412" s="48">
        <f t="shared" si="147"/>
        <v>0</v>
      </c>
    </row>
    <row r="413" spans="1:10" s="3" customFormat="1" ht="28.8" x14ac:dyDescent="0.2">
      <c r="A413" s="293" t="s">
        <v>770</v>
      </c>
      <c r="B413" s="293" t="s">
        <v>771</v>
      </c>
      <c r="C413" s="293" t="s">
        <v>66</v>
      </c>
      <c r="D413" s="293">
        <v>1</v>
      </c>
      <c r="E413" s="293"/>
      <c r="F413" s="293"/>
      <c r="G413" s="48">
        <f t="shared" si="144"/>
        <v>0</v>
      </c>
      <c r="H413" s="48">
        <f t="shared" si="145"/>
        <v>0</v>
      </c>
      <c r="I413" s="48">
        <f t="shared" si="146"/>
        <v>0</v>
      </c>
      <c r="J413" s="48">
        <f t="shared" si="147"/>
        <v>0</v>
      </c>
    </row>
    <row r="414" spans="1:10" s="3" customFormat="1" ht="19.2" x14ac:dyDescent="0.2">
      <c r="A414" s="293" t="s">
        <v>772</v>
      </c>
      <c r="B414" s="293" t="s">
        <v>773</v>
      </c>
      <c r="C414" s="293" t="s">
        <v>69</v>
      </c>
      <c r="D414" s="293">
        <v>1</v>
      </c>
      <c r="E414" s="293"/>
      <c r="F414" s="293"/>
      <c r="G414" s="48">
        <f t="shared" si="144"/>
        <v>0</v>
      </c>
      <c r="H414" s="48">
        <f t="shared" si="145"/>
        <v>0</v>
      </c>
      <c r="I414" s="48">
        <f t="shared" si="146"/>
        <v>0</v>
      </c>
      <c r="J414" s="48">
        <f t="shared" si="147"/>
        <v>0</v>
      </c>
    </row>
    <row r="415" spans="1:10" s="3" customFormat="1" ht="19.2" x14ac:dyDescent="0.2">
      <c r="A415" s="293" t="s">
        <v>774</v>
      </c>
      <c r="B415" s="293" t="s">
        <v>775</v>
      </c>
      <c r="C415" s="293" t="s">
        <v>69</v>
      </c>
      <c r="D415" s="293">
        <v>3</v>
      </c>
      <c r="E415" s="293"/>
      <c r="F415" s="293"/>
      <c r="G415" s="48">
        <f t="shared" si="144"/>
        <v>0</v>
      </c>
      <c r="H415" s="48">
        <f t="shared" si="145"/>
        <v>0</v>
      </c>
      <c r="I415" s="48">
        <f t="shared" si="146"/>
        <v>0</v>
      </c>
      <c r="J415" s="48">
        <f t="shared" si="147"/>
        <v>0</v>
      </c>
    </row>
    <row r="416" spans="1:10" s="3" customFormat="1" ht="19.2" x14ac:dyDescent="0.2">
      <c r="A416" s="293" t="s">
        <v>776</v>
      </c>
      <c r="B416" s="293" t="s">
        <v>777</v>
      </c>
      <c r="C416" s="293" t="s">
        <v>69</v>
      </c>
      <c r="D416" s="293">
        <v>4</v>
      </c>
      <c r="E416" s="293"/>
      <c r="F416" s="293"/>
      <c r="G416" s="48">
        <f t="shared" si="144"/>
        <v>0</v>
      </c>
      <c r="H416" s="48">
        <f t="shared" si="145"/>
        <v>0</v>
      </c>
      <c r="I416" s="48">
        <f t="shared" si="146"/>
        <v>0</v>
      </c>
      <c r="J416" s="48">
        <f t="shared" si="147"/>
        <v>0</v>
      </c>
    </row>
    <row r="417" spans="1:10" s="3" customFormat="1" ht="9.6" x14ac:dyDescent="0.2">
      <c r="A417" s="97"/>
      <c r="B417" s="23" t="s">
        <v>59</v>
      </c>
      <c r="C417" s="82"/>
      <c r="D417" s="94"/>
      <c r="E417" s="31"/>
      <c r="F417" s="31"/>
      <c r="G417" s="48"/>
      <c r="H417" s="52">
        <f>SUM(H385:H416)</f>
        <v>0</v>
      </c>
      <c r="I417" s="52">
        <f>SUM(I385:I416)</f>
        <v>0</v>
      </c>
      <c r="J417" s="20"/>
    </row>
    <row r="418" spans="1:10" s="3" customFormat="1" ht="9.6" x14ac:dyDescent="0.2">
      <c r="A418" s="98"/>
      <c r="B418" s="56"/>
      <c r="C418" s="56"/>
      <c r="D418" s="56"/>
      <c r="E418" s="56"/>
      <c r="F418" s="56"/>
      <c r="G418" s="54"/>
      <c r="H418" s="53"/>
      <c r="I418" s="55">
        <f>H417+I417</f>
        <v>0</v>
      </c>
      <c r="J418" s="57"/>
    </row>
    <row r="419" spans="1:10" s="3" customFormat="1" ht="9.6" x14ac:dyDescent="0.2">
      <c r="A419" s="310">
        <v>15</v>
      </c>
      <c r="B419" s="310" t="s">
        <v>778</v>
      </c>
      <c r="C419" s="310"/>
      <c r="D419" s="310"/>
      <c r="E419" s="310"/>
      <c r="F419" s="310"/>
      <c r="G419" s="310"/>
      <c r="H419" s="310"/>
      <c r="I419" s="310"/>
      <c r="J419" s="310"/>
    </row>
    <row r="420" spans="1:10" s="3" customFormat="1" x14ac:dyDescent="0.2">
      <c r="A420" s="318" t="s">
        <v>779</v>
      </c>
      <c r="B420" s="318" t="s">
        <v>780</v>
      </c>
      <c r="C420" s="297"/>
      <c r="D420" s="299"/>
      <c r="E420" s="299"/>
      <c r="F420" s="299"/>
      <c r="G420" s="299"/>
      <c r="H420" s="299"/>
      <c r="I420" s="299"/>
      <c r="J420" s="299"/>
    </row>
    <row r="421" spans="1:10" s="3" customFormat="1" ht="28.8" x14ac:dyDescent="0.2">
      <c r="A421" s="293" t="s">
        <v>781</v>
      </c>
      <c r="B421" s="293" t="s">
        <v>782</v>
      </c>
      <c r="C421" s="293" t="s">
        <v>69</v>
      </c>
      <c r="D421" s="293">
        <v>2</v>
      </c>
      <c r="E421" s="293"/>
      <c r="F421" s="293"/>
      <c r="G421" s="48">
        <f>E421+F421</f>
        <v>0</v>
      </c>
      <c r="H421" s="48">
        <f>TRUNC(E421*D421,2)</f>
        <v>0</v>
      </c>
      <c r="I421" s="48">
        <f>TRUNC(F421*D421,2)</f>
        <v>0</v>
      </c>
      <c r="J421" s="48">
        <f>H421+I421</f>
        <v>0</v>
      </c>
    </row>
    <row r="422" spans="1:10" s="3" customFormat="1" ht="48" x14ac:dyDescent="0.2">
      <c r="A422" s="293" t="s">
        <v>783</v>
      </c>
      <c r="B422" s="293" t="s">
        <v>784</v>
      </c>
      <c r="C422" s="293" t="s">
        <v>69</v>
      </c>
      <c r="D422" s="293">
        <v>2</v>
      </c>
      <c r="E422" s="293"/>
      <c r="F422" s="293"/>
      <c r="G422" s="48">
        <f>E422+F422</f>
        <v>0</v>
      </c>
      <c r="H422" s="48">
        <f>TRUNC(E422*D422,2)</f>
        <v>0</v>
      </c>
      <c r="I422" s="48">
        <f>TRUNC(F422*D422,2)</f>
        <v>0</v>
      </c>
      <c r="J422" s="48">
        <f>H422+I422</f>
        <v>0</v>
      </c>
    </row>
    <row r="423" spans="1:10" s="3" customFormat="1" ht="9.6" x14ac:dyDescent="0.2">
      <c r="A423" s="293" t="s">
        <v>785</v>
      </c>
      <c r="B423" s="293" t="s">
        <v>786</v>
      </c>
      <c r="C423" s="293" t="s">
        <v>66</v>
      </c>
      <c r="D423" s="293">
        <v>2</v>
      </c>
      <c r="E423" s="293"/>
      <c r="F423" s="293"/>
      <c r="G423" s="48">
        <f>E423+F423</f>
        <v>0</v>
      </c>
      <c r="H423" s="48">
        <f>TRUNC(E423*D423,2)</f>
        <v>0</v>
      </c>
      <c r="I423" s="48">
        <f>TRUNC(F423*D423,2)</f>
        <v>0</v>
      </c>
      <c r="J423" s="48">
        <f>H423+I423</f>
        <v>0</v>
      </c>
    </row>
    <row r="424" spans="1:10" s="3" customFormat="1" x14ac:dyDescent="0.2">
      <c r="A424" s="319" t="s">
        <v>787</v>
      </c>
      <c r="B424" s="319" t="s">
        <v>788</v>
      </c>
      <c r="C424" s="319"/>
      <c r="D424" s="320"/>
      <c r="E424" s="299"/>
      <c r="F424" s="299"/>
      <c r="G424" s="299"/>
      <c r="H424" s="299"/>
      <c r="I424" s="299"/>
      <c r="J424" s="299"/>
    </row>
    <row r="425" spans="1:10" s="3" customFormat="1" ht="19.2" x14ac:dyDescent="0.2">
      <c r="A425" s="293" t="s">
        <v>789</v>
      </c>
      <c r="B425" s="293" t="s">
        <v>790</v>
      </c>
      <c r="C425" s="293" t="s">
        <v>69</v>
      </c>
      <c r="D425" s="293">
        <v>2</v>
      </c>
      <c r="E425" s="293"/>
      <c r="F425" s="293"/>
      <c r="G425" s="48">
        <f>E425+F425</f>
        <v>0</v>
      </c>
      <c r="H425" s="48">
        <f>TRUNC(E425*D425,2)</f>
        <v>0</v>
      </c>
      <c r="I425" s="48">
        <f>TRUNC(F425*D425,2)</f>
        <v>0</v>
      </c>
      <c r="J425" s="48">
        <f>H425+I425</f>
        <v>0</v>
      </c>
    </row>
    <row r="426" spans="1:10" s="3" customFormat="1" ht="28.8" x14ac:dyDescent="0.2">
      <c r="A426" s="293" t="s">
        <v>791</v>
      </c>
      <c r="B426" s="293" t="s">
        <v>792</v>
      </c>
      <c r="C426" s="293" t="s">
        <v>69</v>
      </c>
      <c r="D426" s="293">
        <v>3</v>
      </c>
      <c r="E426" s="293"/>
      <c r="F426" s="293"/>
      <c r="G426" s="48">
        <f>E426+F426</f>
        <v>0</v>
      </c>
      <c r="H426" s="48">
        <f>TRUNC(E426*D426,2)</f>
        <v>0</v>
      </c>
      <c r="I426" s="48">
        <f>TRUNC(F426*D426,2)</f>
        <v>0</v>
      </c>
      <c r="J426" s="48">
        <f>H426+I426</f>
        <v>0</v>
      </c>
    </row>
    <row r="427" spans="1:10" s="3" customFormat="1" x14ac:dyDescent="0.2">
      <c r="A427" s="321" t="s">
        <v>793</v>
      </c>
      <c r="B427" s="321" t="s">
        <v>794</v>
      </c>
      <c r="C427" s="321"/>
      <c r="D427" s="322"/>
      <c r="E427" s="299"/>
      <c r="F427" s="299"/>
      <c r="G427" s="299"/>
      <c r="H427" s="299"/>
      <c r="I427" s="299"/>
      <c r="J427" s="299"/>
    </row>
    <row r="428" spans="1:10" s="3" customFormat="1" ht="38.4" x14ac:dyDescent="0.2">
      <c r="A428" s="293" t="s">
        <v>795</v>
      </c>
      <c r="B428" s="293" t="s">
        <v>796</v>
      </c>
      <c r="C428" s="293" t="s">
        <v>69</v>
      </c>
      <c r="D428" s="293">
        <v>1</v>
      </c>
      <c r="E428" s="293"/>
      <c r="F428" s="293"/>
      <c r="G428" s="48">
        <f>E428+F428</f>
        <v>0</v>
      </c>
      <c r="H428" s="48">
        <f>TRUNC(E428*D428,2)</f>
        <v>0</v>
      </c>
      <c r="I428" s="48">
        <f>TRUNC(F428*D428,2)</f>
        <v>0</v>
      </c>
      <c r="J428" s="48">
        <f>H428+I428</f>
        <v>0</v>
      </c>
    </row>
    <row r="429" spans="1:10" s="3" customFormat="1" ht="38.4" x14ac:dyDescent="0.2">
      <c r="A429" s="293" t="s">
        <v>797</v>
      </c>
      <c r="B429" s="293" t="s">
        <v>798</v>
      </c>
      <c r="C429" s="293" t="s">
        <v>69</v>
      </c>
      <c r="D429" s="293">
        <v>2</v>
      </c>
      <c r="E429" s="293"/>
      <c r="F429" s="293"/>
      <c r="G429" s="48">
        <f>E429+F429</f>
        <v>0</v>
      </c>
      <c r="H429" s="48">
        <f>TRUNC(E429*D429,2)</f>
        <v>0</v>
      </c>
      <c r="I429" s="48">
        <f>TRUNC(F429*D429,2)</f>
        <v>0</v>
      </c>
      <c r="J429" s="48">
        <f>H429+I429</f>
        <v>0</v>
      </c>
    </row>
    <row r="430" spans="1:10" s="3" customFormat="1" ht="38.4" x14ac:dyDescent="0.2">
      <c r="A430" s="293" t="s">
        <v>799</v>
      </c>
      <c r="B430" s="293" t="s">
        <v>800</v>
      </c>
      <c r="C430" s="293" t="s">
        <v>69</v>
      </c>
      <c r="D430" s="293">
        <v>1</v>
      </c>
      <c r="E430" s="293"/>
      <c r="F430" s="293"/>
      <c r="G430" s="48">
        <f>E430+F430</f>
        <v>0</v>
      </c>
      <c r="H430" s="48">
        <f>TRUNC(E430*D430,2)</f>
        <v>0</v>
      </c>
      <c r="I430" s="48">
        <f>TRUNC(F430*D430,2)</f>
        <v>0</v>
      </c>
      <c r="J430" s="48">
        <f>H430+I430</f>
        <v>0</v>
      </c>
    </row>
    <row r="431" spans="1:10" s="3" customFormat="1" ht="9.6" x14ac:dyDescent="0.2">
      <c r="A431" s="97"/>
      <c r="B431" s="23" t="s">
        <v>59</v>
      </c>
      <c r="C431" s="82"/>
      <c r="D431" s="94"/>
      <c r="E431" s="31"/>
      <c r="F431" s="31"/>
      <c r="G431" s="48"/>
      <c r="H431" s="52">
        <f>SUM(H421:H430)</f>
        <v>0</v>
      </c>
      <c r="I431" s="52">
        <f>SUM(I421:I430)</f>
        <v>0</v>
      </c>
      <c r="J431" s="20"/>
    </row>
    <row r="432" spans="1:10" s="3" customFormat="1" ht="9.6" x14ac:dyDescent="0.2">
      <c r="A432" s="98"/>
      <c r="B432" s="56"/>
      <c r="C432" s="56"/>
      <c r="D432" s="56"/>
      <c r="E432" s="56"/>
      <c r="F432" s="56"/>
      <c r="G432" s="54"/>
      <c r="H432" s="53"/>
      <c r="I432" s="55">
        <f>H431+I431</f>
        <v>0</v>
      </c>
      <c r="J432" s="57"/>
    </row>
    <row r="433" spans="1:10" s="3" customFormat="1" ht="9.6" x14ac:dyDescent="0.2">
      <c r="A433" s="310">
        <v>16</v>
      </c>
      <c r="B433" s="310" t="s">
        <v>801</v>
      </c>
      <c r="C433" s="310"/>
      <c r="D433" s="310"/>
      <c r="E433" s="310"/>
      <c r="F433" s="310"/>
      <c r="G433" s="310"/>
      <c r="H433" s="310"/>
      <c r="I433" s="310"/>
      <c r="J433" s="310"/>
    </row>
    <row r="434" spans="1:10" s="3" customFormat="1" x14ac:dyDescent="0.2">
      <c r="A434" s="323" t="s">
        <v>802</v>
      </c>
      <c r="B434" s="323" t="s">
        <v>803</v>
      </c>
      <c r="C434" s="323"/>
      <c r="D434" s="324"/>
      <c r="E434" s="299"/>
      <c r="F434" s="299"/>
      <c r="G434" s="299"/>
      <c r="H434" s="299"/>
      <c r="I434" s="299"/>
      <c r="J434" s="299"/>
    </row>
    <row r="435" spans="1:10" s="3" customFormat="1" ht="38.4" x14ac:dyDescent="0.2">
      <c r="A435" s="293" t="s">
        <v>804</v>
      </c>
      <c r="B435" s="293" t="s">
        <v>805</v>
      </c>
      <c r="C435" s="293" t="s">
        <v>69</v>
      </c>
      <c r="D435" s="293">
        <v>3</v>
      </c>
      <c r="E435" s="293"/>
      <c r="F435" s="293"/>
      <c r="G435" s="48">
        <f>E435+F435</f>
        <v>0</v>
      </c>
      <c r="H435" s="48">
        <f>TRUNC(E435*D435,2)</f>
        <v>0</v>
      </c>
      <c r="I435" s="48">
        <f>TRUNC(F435*D435,2)</f>
        <v>0</v>
      </c>
      <c r="J435" s="48">
        <f>H435+I435</f>
        <v>0</v>
      </c>
    </row>
    <row r="436" spans="1:10" s="3" customFormat="1" ht="38.4" x14ac:dyDescent="0.2">
      <c r="A436" s="293" t="s">
        <v>806</v>
      </c>
      <c r="B436" s="293" t="s">
        <v>807</v>
      </c>
      <c r="C436" s="293" t="s">
        <v>69</v>
      </c>
      <c r="D436" s="293">
        <v>1</v>
      </c>
      <c r="E436" s="293"/>
      <c r="F436" s="293"/>
      <c r="G436" s="48">
        <f>E436+F436</f>
        <v>0</v>
      </c>
      <c r="H436" s="48">
        <f>TRUNC(E436*D436,2)</f>
        <v>0</v>
      </c>
      <c r="I436" s="48">
        <f>TRUNC(F436*D436,2)</f>
        <v>0</v>
      </c>
      <c r="J436" s="48">
        <f>H436+I436</f>
        <v>0</v>
      </c>
    </row>
    <row r="437" spans="1:10" s="3" customFormat="1" ht="38.4" x14ac:dyDescent="0.2">
      <c r="A437" s="293" t="s">
        <v>808</v>
      </c>
      <c r="B437" s="293" t="s">
        <v>809</v>
      </c>
      <c r="C437" s="293" t="s">
        <v>69</v>
      </c>
      <c r="D437" s="293">
        <v>1</v>
      </c>
      <c r="E437" s="293"/>
      <c r="F437" s="293"/>
      <c r="G437" s="48">
        <f>E437+F437</f>
        <v>0</v>
      </c>
      <c r="H437" s="48">
        <f>TRUNC(E437*D437,2)</f>
        <v>0</v>
      </c>
      <c r="I437" s="48">
        <f>TRUNC(F437*D437,2)</f>
        <v>0</v>
      </c>
      <c r="J437" s="48">
        <f>H437+I437</f>
        <v>0</v>
      </c>
    </row>
    <row r="438" spans="1:10" s="3" customFormat="1" ht="19.2" x14ac:dyDescent="0.2">
      <c r="A438" s="293" t="s">
        <v>810</v>
      </c>
      <c r="B438" s="293" t="s">
        <v>811</v>
      </c>
      <c r="C438" s="293" t="s">
        <v>66</v>
      </c>
      <c r="D438" s="293">
        <v>3</v>
      </c>
      <c r="E438" s="293"/>
      <c r="F438" s="293"/>
      <c r="G438" s="48">
        <f>E438+F438</f>
        <v>0</v>
      </c>
      <c r="H438" s="48">
        <f>TRUNC(E438*D438,2)</f>
        <v>0</v>
      </c>
      <c r="I438" s="48">
        <f>TRUNC(F438*D438,2)</f>
        <v>0</v>
      </c>
      <c r="J438" s="48">
        <f>H438+I438</f>
        <v>0</v>
      </c>
    </row>
    <row r="439" spans="1:10" s="3" customFormat="1" ht="9.6" x14ac:dyDescent="0.2">
      <c r="A439" s="293" t="s">
        <v>812</v>
      </c>
      <c r="B439" s="293" t="s">
        <v>813</v>
      </c>
      <c r="C439" s="293" t="s">
        <v>66</v>
      </c>
      <c r="D439" s="293">
        <v>1</v>
      </c>
      <c r="E439" s="293"/>
      <c r="F439" s="293"/>
      <c r="G439" s="48">
        <f>E439+F439</f>
        <v>0</v>
      </c>
      <c r="H439" s="48">
        <f>TRUNC(E439*D439,2)</f>
        <v>0</v>
      </c>
      <c r="I439" s="48">
        <f>TRUNC(F439*D439,2)</f>
        <v>0</v>
      </c>
      <c r="J439" s="48">
        <f>H439+I439</f>
        <v>0</v>
      </c>
    </row>
    <row r="440" spans="1:10" s="3" customFormat="1" x14ac:dyDescent="0.2">
      <c r="A440" s="325" t="s">
        <v>814</v>
      </c>
      <c r="B440" s="325" t="s">
        <v>815</v>
      </c>
      <c r="C440" s="325"/>
      <c r="D440" s="326"/>
      <c r="E440" s="299"/>
      <c r="F440" s="299"/>
      <c r="G440" s="299"/>
      <c r="H440" s="299"/>
      <c r="I440" s="299"/>
      <c r="J440" s="299"/>
    </row>
    <row r="441" spans="1:10" s="3" customFormat="1" ht="38.4" x14ac:dyDescent="0.2">
      <c r="A441" s="293" t="s">
        <v>816</v>
      </c>
      <c r="B441" s="293" t="s">
        <v>817</v>
      </c>
      <c r="C441" s="293" t="s">
        <v>67</v>
      </c>
      <c r="D441" s="293">
        <v>20</v>
      </c>
      <c r="E441" s="293"/>
      <c r="F441" s="293"/>
      <c r="G441" s="48">
        <f>E441+F441</f>
        <v>0</v>
      </c>
      <c r="H441" s="48">
        <f>TRUNC(E441*D441,2)</f>
        <v>0</v>
      </c>
      <c r="I441" s="48">
        <f>TRUNC(F441*D441,2)</f>
        <v>0</v>
      </c>
      <c r="J441" s="48">
        <f>H441+I441</f>
        <v>0</v>
      </c>
    </row>
    <row r="442" spans="1:10" s="3" customFormat="1" ht="38.4" x14ac:dyDescent="0.2">
      <c r="A442" s="293" t="s">
        <v>818</v>
      </c>
      <c r="B442" s="293" t="s">
        <v>819</v>
      </c>
      <c r="C442" s="293" t="s">
        <v>67</v>
      </c>
      <c r="D442" s="293">
        <v>16</v>
      </c>
      <c r="E442" s="293"/>
      <c r="F442" s="293"/>
      <c r="G442" s="48">
        <f>E442+F442</f>
        <v>0</v>
      </c>
      <c r="H442" s="48">
        <f>TRUNC(E442*D442,2)</f>
        <v>0</v>
      </c>
      <c r="I442" s="48">
        <f>TRUNC(F442*D442,2)</f>
        <v>0</v>
      </c>
      <c r="J442" s="48">
        <f>H442+I442</f>
        <v>0</v>
      </c>
    </row>
    <row r="443" spans="1:10" s="3" customFormat="1" ht="38.4" x14ac:dyDescent="0.2">
      <c r="A443" s="293" t="s">
        <v>820</v>
      </c>
      <c r="B443" s="293" t="s">
        <v>821</v>
      </c>
      <c r="C443" s="293" t="s">
        <v>67</v>
      </c>
      <c r="D443" s="293">
        <v>20</v>
      </c>
      <c r="E443" s="293"/>
      <c r="F443" s="293"/>
      <c r="G443" s="48">
        <f>E443+F443</f>
        <v>0</v>
      </c>
      <c r="H443" s="48">
        <f>TRUNC(E443*D443,2)</f>
        <v>0</v>
      </c>
      <c r="I443" s="48">
        <f>TRUNC(F443*D443,2)</f>
        <v>0</v>
      </c>
      <c r="J443" s="48">
        <f>H443+I443</f>
        <v>0</v>
      </c>
    </row>
    <row r="444" spans="1:10" s="3" customFormat="1" ht="38.4" x14ac:dyDescent="0.2">
      <c r="A444" s="293" t="s">
        <v>822</v>
      </c>
      <c r="B444" s="293" t="s">
        <v>823</v>
      </c>
      <c r="C444" s="293" t="s">
        <v>67</v>
      </c>
      <c r="D444" s="293">
        <v>16</v>
      </c>
      <c r="E444" s="293"/>
      <c r="F444" s="293"/>
      <c r="G444" s="48">
        <f>E444+F444</f>
        <v>0</v>
      </c>
      <c r="H444" s="48">
        <f>TRUNC(E444*D444,2)</f>
        <v>0</v>
      </c>
      <c r="I444" s="48">
        <f>TRUNC(F444*D444,2)</f>
        <v>0</v>
      </c>
      <c r="J444" s="48">
        <f>H444+I444</f>
        <v>0</v>
      </c>
    </row>
    <row r="445" spans="1:10" s="3" customFormat="1" ht="19.2" x14ac:dyDescent="0.2">
      <c r="A445" s="293" t="s">
        <v>824</v>
      </c>
      <c r="B445" s="293" t="s">
        <v>825</v>
      </c>
      <c r="C445" s="293" t="s">
        <v>66</v>
      </c>
      <c r="D445" s="293">
        <v>20</v>
      </c>
      <c r="E445" s="293"/>
      <c r="F445" s="293"/>
      <c r="G445" s="48">
        <f>E445+F445</f>
        <v>0</v>
      </c>
      <c r="H445" s="48">
        <f>TRUNC(E445*D445,2)</f>
        <v>0</v>
      </c>
      <c r="I445" s="48">
        <f>TRUNC(F445*D445,2)</f>
        <v>0</v>
      </c>
      <c r="J445" s="48">
        <f>H445+I445</f>
        <v>0</v>
      </c>
    </row>
    <row r="446" spans="1:10" s="3" customFormat="1" ht="26.4" x14ac:dyDescent="0.2">
      <c r="A446" s="327" t="s">
        <v>826</v>
      </c>
      <c r="B446" s="327" t="s">
        <v>827</v>
      </c>
      <c r="C446" s="327"/>
      <c r="D446" s="328"/>
      <c r="E446" s="299"/>
      <c r="F446" s="299"/>
      <c r="G446" s="299"/>
      <c r="H446" s="299"/>
      <c r="I446" s="299"/>
      <c r="J446" s="299"/>
    </row>
    <row r="447" spans="1:10" s="3" customFormat="1" ht="38.4" x14ac:dyDescent="0.2">
      <c r="A447" s="293" t="s">
        <v>828</v>
      </c>
      <c r="B447" s="293" t="s">
        <v>829</v>
      </c>
      <c r="C447" s="293" t="s">
        <v>66</v>
      </c>
      <c r="D447" s="293">
        <v>1</v>
      </c>
      <c r="E447" s="293"/>
      <c r="F447" s="293"/>
      <c r="G447" s="48">
        <f>E447+F447</f>
        <v>0</v>
      </c>
      <c r="H447" s="48">
        <f>TRUNC(E447*D447,2)</f>
        <v>0</v>
      </c>
      <c r="I447" s="48">
        <f>TRUNC(F447*D447,2)</f>
        <v>0</v>
      </c>
      <c r="J447" s="48">
        <f>H447+I447</f>
        <v>0</v>
      </c>
    </row>
    <row r="448" spans="1:10" s="3" customFormat="1" ht="38.4" x14ac:dyDescent="0.2">
      <c r="A448" s="293" t="s">
        <v>830</v>
      </c>
      <c r="B448" s="293" t="s">
        <v>831</v>
      </c>
      <c r="C448" s="293" t="s">
        <v>69</v>
      </c>
      <c r="D448" s="293">
        <v>1</v>
      </c>
      <c r="E448" s="293"/>
      <c r="F448" s="293"/>
      <c r="G448" s="48">
        <f>E448+F448</f>
        <v>0</v>
      </c>
      <c r="H448" s="48">
        <f>TRUNC(E448*D448,2)</f>
        <v>0</v>
      </c>
      <c r="I448" s="48">
        <f>TRUNC(F448*D448,2)</f>
        <v>0</v>
      </c>
      <c r="J448" s="48">
        <f>H448+I448</f>
        <v>0</v>
      </c>
    </row>
    <row r="449" spans="1:10" s="3" customFormat="1" x14ac:dyDescent="0.2">
      <c r="A449" s="329" t="s">
        <v>832</v>
      </c>
      <c r="B449" s="329" t="s">
        <v>763</v>
      </c>
      <c r="C449" s="329"/>
      <c r="D449" s="330"/>
      <c r="E449" s="299"/>
      <c r="F449" s="299"/>
      <c r="G449" s="299"/>
      <c r="H449" s="299"/>
      <c r="I449" s="299"/>
      <c r="J449" s="299"/>
    </row>
    <row r="450" spans="1:10" s="3" customFormat="1" ht="19.2" x14ac:dyDescent="0.2">
      <c r="A450" s="293" t="s">
        <v>833</v>
      </c>
      <c r="B450" s="293" t="s">
        <v>834</v>
      </c>
      <c r="C450" s="293" t="s">
        <v>67</v>
      </c>
      <c r="D450" s="293">
        <v>50</v>
      </c>
      <c r="E450" s="293"/>
      <c r="F450" s="293"/>
      <c r="G450" s="48">
        <f t="shared" ref="G450:G456" si="148">E450+F450</f>
        <v>0</v>
      </c>
      <c r="H450" s="48">
        <f t="shared" ref="H450:H456" si="149">TRUNC(E450*D450,2)</f>
        <v>0</v>
      </c>
      <c r="I450" s="48">
        <f t="shared" ref="I450:I456" si="150">TRUNC(F450*D450,2)</f>
        <v>0</v>
      </c>
      <c r="J450" s="48">
        <f t="shared" ref="J450:J456" si="151">H450+I450</f>
        <v>0</v>
      </c>
    </row>
    <row r="451" spans="1:10" s="3" customFormat="1" ht="38.4" x14ac:dyDescent="0.2">
      <c r="A451" s="293" t="s">
        <v>835</v>
      </c>
      <c r="B451" s="293" t="s">
        <v>836</v>
      </c>
      <c r="C451" s="293" t="s">
        <v>67</v>
      </c>
      <c r="D451" s="293">
        <v>50</v>
      </c>
      <c r="E451" s="293"/>
      <c r="F451" s="293"/>
      <c r="G451" s="48">
        <f t="shared" si="148"/>
        <v>0</v>
      </c>
      <c r="H451" s="48">
        <f t="shared" si="149"/>
        <v>0</v>
      </c>
      <c r="I451" s="48">
        <f t="shared" si="150"/>
        <v>0</v>
      </c>
      <c r="J451" s="48">
        <f t="shared" si="151"/>
        <v>0</v>
      </c>
    </row>
    <row r="452" spans="1:10" s="3" customFormat="1" ht="28.8" x14ac:dyDescent="0.2">
      <c r="A452" s="293" t="s">
        <v>837</v>
      </c>
      <c r="B452" s="293" t="s">
        <v>838</v>
      </c>
      <c r="C452" s="293" t="s">
        <v>69</v>
      </c>
      <c r="D452" s="293">
        <v>5</v>
      </c>
      <c r="E452" s="293"/>
      <c r="F452" s="293"/>
      <c r="G452" s="48">
        <f t="shared" si="148"/>
        <v>0</v>
      </c>
      <c r="H452" s="48">
        <f t="shared" si="149"/>
        <v>0</v>
      </c>
      <c r="I452" s="48">
        <f t="shared" si="150"/>
        <v>0</v>
      </c>
      <c r="J452" s="48">
        <f t="shared" si="151"/>
        <v>0</v>
      </c>
    </row>
    <row r="453" spans="1:10" s="3" customFormat="1" ht="28.8" x14ac:dyDescent="0.2">
      <c r="A453" s="293" t="s">
        <v>839</v>
      </c>
      <c r="B453" s="293" t="s">
        <v>594</v>
      </c>
      <c r="C453" s="293" t="s">
        <v>67</v>
      </c>
      <c r="D453" s="293">
        <v>7.5</v>
      </c>
      <c r="E453" s="293"/>
      <c r="F453" s="293"/>
      <c r="G453" s="48">
        <f t="shared" si="148"/>
        <v>0</v>
      </c>
      <c r="H453" s="48">
        <f t="shared" si="149"/>
        <v>0</v>
      </c>
      <c r="I453" s="48">
        <f t="shared" si="150"/>
        <v>0</v>
      </c>
      <c r="J453" s="48">
        <f t="shared" si="151"/>
        <v>0</v>
      </c>
    </row>
    <row r="454" spans="1:10" s="3" customFormat="1" ht="28.8" x14ac:dyDescent="0.2">
      <c r="A454" s="293" t="s">
        <v>840</v>
      </c>
      <c r="B454" s="293" t="s">
        <v>596</v>
      </c>
      <c r="C454" s="293" t="s">
        <v>67</v>
      </c>
      <c r="D454" s="293">
        <v>7.5</v>
      </c>
      <c r="E454" s="293"/>
      <c r="F454" s="293"/>
      <c r="G454" s="48">
        <f t="shared" si="148"/>
        <v>0</v>
      </c>
      <c r="H454" s="48">
        <f t="shared" si="149"/>
        <v>0</v>
      </c>
      <c r="I454" s="48">
        <f t="shared" si="150"/>
        <v>0</v>
      </c>
      <c r="J454" s="48">
        <f t="shared" si="151"/>
        <v>0</v>
      </c>
    </row>
    <row r="455" spans="1:10" s="3" customFormat="1" ht="38.4" x14ac:dyDescent="0.2">
      <c r="A455" s="293" t="s">
        <v>841</v>
      </c>
      <c r="B455" s="293" t="s">
        <v>842</v>
      </c>
      <c r="C455" s="293" t="s">
        <v>69</v>
      </c>
      <c r="D455" s="293">
        <v>1</v>
      </c>
      <c r="E455" s="293"/>
      <c r="F455" s="293"/>
      <c r="G455" s="48">
        <f t="shared" si="148"/>
        <v>0</v>
      </c>
      <c r="H455" s="48">
        <f t="shared" si="149"/>
        <v>0</v>
      </c>
      <c r="I455" s="48">
        <f t="shared" si="150"/>
        <v>0</v>
      </c>
      <c r="J455" s="48">
        <f t="shared" si="151"/>
        <v>0</v>
      </c>
    </row>
    <row r="456" spans="1:10" s="3" customFormat="1" ht="19.2" x14ac:dyDescent="0.2">
      <c r="A456" s="293" t="s">
        <v>843</v>
      </c>
      <c r="B456" s="293" t="s">
        <v>844</v>
      </c>
      <c r="C456" s="293" t="s">
        <v>151</v>
      </c>
      <c r="D456" s="293">
        <v>6.5</v>
      </c>
      <c r="E456" s="293"/>
      <c r="F456" s="293"/>
      <c r="G456" s="48">
        <f t="shared" si="148"/>
        <v>0</v>
      </c>
      <c r="H456" s="48">
        <f t="shared" si="149"/>
        <v>0</v>
      </c>
      <c r="I456" s="48">
        <f t="shared" si="150"/>
        <v>0</v>
      </c>
      <c r="J456" s="48">
        <f t="shared" si="151"/>
        <v>0</v>
      </c>
    </row>
    <row r="457" spans="1:10" s="3" customFormat="1" ht="9.6" x14ac:dyDescent="0.2">
      <c r="A457" s="97"/>
      <c r="B457" s="23" t="s">
        <v>59</v>
      </c>
      <c r="C457" s="82"/>
      <c r="D457" s="94"/>
      <c r="E457" s="31"/>
      <c r="F457" s="31"/>
      <c r="G457" s="48"/>
      <c r="H457" s="52">
        <f>SUM(H435:H456)</f>
        <v>0</v>
      </c>
      <c r="I457" s="52">
        <f>SUM(I435:I456)</f>
        <v>0</v>
      </c>
      <c r="J457" s="20"/>
    </row>
    <row r="458" spans="1:10" s="3" customFormat="1" ht="9.6" x14ac:dyDescent="0.2">
      <c r="A458" s="98"/>
      <c r="B458" s="56"/>
      <c r="C458" s="56"/>
      <c r="D458" s="56"/>
      <c r="E458" s="56"/>
      <c r="F458" s="56"/>
      <c r="G458" s="54"/>
      <c r="H458" s="53"/>
      <c r="I458" s="55">
        <f>H457+I457</f>
        <v>0</v>
      </c>
      <c r="J458" s="57"/>
    </row>
    <row r="459" spans="1:10" s="3" customFormat="1" ht="9.6" x14ac:dyDescent="0.2">
      <c r="A459" s="310">
        <v>17</v>
      </c>
      <c r="B459" s="310" t="s">
        <v>845</v>
      </c>
      <c r="C459" s="310"/>
      <c r="D459" s="310"/>
      <c r="E459" s="310"/>
      <c r="F459" s="310"/>
      <c r="G459" s="310"/>
      <c r="H459" s="310"/>
      <c r="I459" s="310"/>
      <c r="J459" s="310"/>
    </row>
    <row r="460" spans="1:10" s="3" customFormat="1" x14ac:dyDescent="0.2">
      <c r="A460" s="332" t="s">
        <v>846</v>
      </c>
      <c r="B460" s="332" t="s">
        <v>70</v>
      </c>
      <c r="C460" s="332"/>
      <c r="D460" s="333"/>
      <c r="E460" s="299"/>
      <c r="F460" s="299"/>
      <c r="G460" s="299"/>
      <c r="H460" s="299"/>
      <c r="I460" s="299"/>
      <c r="J460" s="299"/>
    </row>
    <row r="461" spans="1:10" s="3" customFormat="1" ht="9.6" x14ac:dyDescent="0.2">
      <c r="A461" s="293" t="s">
        <v>847</v>
      </c>
      <c r="B461" s="293" t="s">
        <v>848</v>
      </c>
      <c r="C461" s="293" t="s">
        <v>10</v>
      </c>
      <c r="D461" s="293">
        <v>335.94</v>
      </c>
      <c r="E461" s="293"/>
      <c r="F461" s="293"/>
      <c r="G461" s="48">
        <f>E461+F461</f>
        <v>0</v>
      </c>
      <c r="H461" s="48">
        <f>TRUNC(E461*D461,2)</f>
        <v>0</v>
      </c>
      <c r="I461" s="48">
        <f>TRUNC(F461*D461,2)</f>
        <v>0</v>
      </c>
      <c r="J461" s="48">
        <f>H461+I461</f>
        <v>0</v>
      </c>
    </row>
    <row r="462" spans="1:10" s="3" customFormat="1" ht="48" x14ac:dyDescent="0.2">
      <c r="A462" s="293" t="s">
        <v>849</v>
      </c>
      <c r="B462" s="293" t="s">
        <v>850</v>
      </c>
      <c r="C462" s="293" t="s">
        <v>46</v>
      </c>
      <c r="D462" s="293">
        <v>24</v>
      </c>
      <c r="E462" s="293"/>
      <c r="F462" s="293"/>
      <c r="G462" s="48">
        <f>E462+F462</f>
        <v>0</v>
      </c>
      <c r="H462" s="48">
        <f>TRUNC(E462*D462,2)</f>
        <v>0</v>
      </c>
      <c r="I462" s="48">
        <f>TRUNC(F462*D462,2)</f>
        <v>0</v>
      </c>
      <c r="J462" s="48">
        <f>H462+I462</f>
        <v>0</v>
      </c>
    </row>
    <row r="463" spans="1:10" s="3" customFormat="1" ht="28.8" x14ac:dyDescent="0.2">
      <c r="A463" s="293" t="s">
        <v>851</v>
      </c>
      <c r="B463" s="293" t="s">
        <v>141</v>
      </c>
      <c r="C463" s="293" t="s">
        <v>142</v>
      </c>
      <c r="D463" s="293">
        <v>720</v>
      </c>
      <c r="E463" s="293"/>
      <c r="F463" s="293"/>
      <c r="G463" s="48">
        <f>E463+F463</f>
        <v>0</v>
      </c>
      <c r="H463" s="48">
        <f>TRUNC(E463*D463,2)</f>
        <v>0</v>
      </c>
      <c r="I463" s="48">
        <f>TRUNC(F463*D463,2)</f>
        <v>0</v>
      </c>
      <c r="J463" s="48">
        <f>H463+I463</f>
        <v>0</v>
      </c>
    </row>
    <row r="464" spans="1:10" s="3" customFormat="1" x14ac:dyDescent="0.2">
      <c r="A464" s="334" t="s">
        <v>852</v>
      </c>
      <c r="B464" s="334" t="s">
        <v>853</v>
      </c>
      <c r="C464" s="334"/>
      <c r="D464" s="335"/>
      <c r="E464" s="299"/>
      <c r="F464" s="299"/>
      <c r="G464" s="299"/>
      <c r="H464" s="299"/>
      <c r="I464" s="299"/>
      <c r="J464" s="299"/>
    </row>
    <row r="465" spans="1:10" s="3" customFormat="1" ht="19.2" x14ac:dyDescent="0.2">
      <c r="A465" s="293" t="s">
        <v>854</v>
      </c>
      <c r="B465" s="293" t="s">
        <v>855</v>
      </c>
      <c r="C465" s="293" t="s">
        <v>10</v>
      </c>
      <c r="D465" s="293">
        <v>9.68</v>
      </c>
      <c r="E465" s="293"/>
      <c r="F465" s="293"/>
      <c r="G465" s="48">
        <f>E465+F465</f>
        <v>0</v>
      </c>
      <c r="H465" s="48">
        <f>TRUNC(E465*D465,2)</f>
        <v>0</v>
      </c>
      <c r="I465" s="48">
        <f>TRUNC(F465*D465,2)</f>
        <v>0</v>
      </c>
      <c r="J465" s="48">
        <f>H465+I465</f>
        <v>0</v>
      </c>
    </row>
    <row r="466" spans="1:10" s="3" customFormat="1" ht="19.2" x14ac:dyDescent="0.2">
      <c r="A466" s="293" t="s">
        <v>856</v>
      </c>
      <c r="B466" s="293" t="s">
        <v>857</v>
      </c>
      <c r="C466" s="293" t="s">
        <v>10</v>
      </c>
      <c r="D466" s="293">
        <v>8.7200000000000006</v>
      </c>
      <c r="E466" s="293"/>
      <c r="F466" s="293"/>
      <c r="G466" s="48">
        <f>E466+F466</f>
        <v>0</v>
      </c>
      <c r="H466" s="48">
        <f>TRUNC(E466*D466,2)</f>
        <v>0</v>
      </c>
      <c r="I466" s="48">
        <f>TRUNC(F466*D466,2)</f>
        <v>0</v>
      </c>
      <c r="J466" s="48">
        <f>H466+I466</f>
        <v>0</v>
      </c>
    </row>
    <row r="467" spans="1:10" s="3" customFormat="1" ht="9.6" x14ac:dyDescent="0.2">
      <c r="A467" s="97"/>
      <c r="B467" s="23" t="s">
        <v>59</v>
      </c>
      <c r="C467" s="82"/>
      <c r="D467" s="94"/>
      <c r="E467" s="31"/>
      <c r="F467" s="31"/>
      <c r="G467" s="48"/>
      <c r="H467" s="52">
        <f>SUM(H461:H466)</f>
        <v>0</v>
      </c>
      <c r="I467" s="52">
        <f>SUM(I461:I466)</f>
        <v>0</v>
      </c>
      <c r="J467" s="20"/>
    </row>
    <row r="468" spans="1:10" s="3" customFormat="1" ht="9.6" x14ac:dyDescent="0.2">
      <c r="A468" s="98"/>
      <c r="B468" s="56"/>
      <c r="C468" s="56"/>
      <c r="D468" s="56"/>
      <c r="E468" s="56"/>
      <c r="F468" s="56"/>
      <c r="G468" s="54"/>
      <c r="H468" s="53"/>
      <c r="I468" s="55">
        <f>H467+I467</f>
        <v>0</v>
      </c>
      <c r="J468" s="57"/>
    </row>
    <row r="469" spans="1:10" s="3" customFormat="1" ht="9.6" x14ac:dyDescent="0.2">
      <c r="A469" s="97"/>
      <c r="B469" s="49"/>
      <c r="C469" s="61"/>
      <c r="D469" s="90"/>
      <c r="E469" s="69"/>
      <c r="F469" s="69"/>
      <c r="G469" s="69"/>
      <c r="H469" s="69"/>
      <c r="I469" s="141"/>
      <c r="J469" s="68"/>
    </row>
    <row r="470" spans="1:10" s="3" customFormat="1" ht="8.25" customHeight="1" x14ac:dyDescent="0.2">
      <c r="A470" s="143"/>
      <c r="B470" s="21" t="s">
        <v>60</v>
      </c>
      <c r="C470" s="112"/>
      <c r="D470" s="113"/>
      <c r="E470" s="26"/>
      <c r="F470" s="26"/>
      <c r="G470" s="45"/>
      <c r="H470" s="34">
        <f>H41+H51+H85+H95+H108+H113+H131+H136+H151+H163+H280+H298+H381+H417+H431+H457+H467</f>
        <v>0</v>
      </c>
      <c r="J470" s="27"/>
    </row>
    <row r="471" spans="1:10" s="3" customFormat="1" ht="8.25" customHeight="1" x14ac:dyDescent="0.2">
      <c r="A471" s="143"/>
      <c r="B471" s="21" t="s">
        <v>61</v>
      </c>
      <c r="C471" s="112"/>
      <c r="D471" s="113"/>
      <c r="E471" s="26"/>
      <c r="F471" s="26"/>
      <c r="G471" s="45"/>
      <c r="H471" s="26"/>
      <c r="I471" s="34">
        <f>I41+I51+I85+I95+I108+I113+I131+I136+I151+I163+I280+I298+I381+I417+I431+I457+I467</f>
        <v>0</v>
      </c>
      <c r="J471" s="27"/>
    </row>
    <row r="472" spans="1:10" s="3" customFormat="1" ht="8.25" customHeight="1" x14ac:dyDescent="0.2">
      <c r="A472" s="294"/>
      <c r="B472" s="295"/>
      <c r="C472" s="139"/>
      <c r="D472" s="140"/>
      <c r="E472" s="141"/>
      <c r="F472" s="141"/>
      <c r="G472" s="141"/>
      <c r="H472" s="141"/>
      <c r="I472" s="141"/>
      <c r="J472" s="142"/>
    </row>
    <row r="473" spans="1:10" s="3" customFormat="1" ht="8.25" customHeight="1" x14ac:dyDescent="0.2">
      <c r="A473" s="144"/>
      <c r="B473" s="24" t="s">
        <v>62</v>
      </c>
      <c r="C473" s="134"/>
      <c r="D473" s="135"/>
      <c r="E473" s="25"/>
      <c r="F473" s="25"/>
      <c r="G473" s="46"/>
      <c r="H473" s="25"/>
      <c r="I473" s="25">
        <f>H470+I471</f>
        <v>0</v>
      </c>
      <c r="J473" s="36"/>
    </row>
    <row r="474" spans="1:10" s="3" customFormat="1" ht="8.25" customHeight="1" thickBot="1" x14ac:dyDescent="0.25">
      <c r="A474" s="294"/>
      <c r="B474" s="138"/>
      <c r="C474" s="139"/>
      <c r="D474" s="140"/>
      <c r="E474" s="141"/>
      <c r="F474" s="141"/>
      <c r="G474" s="141"/>
      <c r="H474" s="141"/>
      <c r="I474" s="141"/>
      <c r="J474" s="142"/>
    </row>
    <row r="475" spans="1:10" s="3" customFormat="1" ht="9.6" x14ac:dyDescent="0.2">
      <c r="A475" s="146"/>
      <c r="B475" s="104"/>
      <c r="C475" s="105"/>
      <c r="D475" s="106"/>
      <c r="E475" s="107"/>
      <c r="F475" s="107"/>
      <c r="G475" s="108"/>
      <c r="H475" s="109"/>
      <c r="I475" s="110"/>
      <c r="J475" s="111"/>
    </row>
    <row r="476" spans="1:10" s="3" customFormat="1" ht="9.6" x14ac:dyDescent="0.2">
      <c r="A476" s="143"/>
      <c r="B476" s="21" t="s">
        <v>27</v>
      </c>
      <c r="C476" s="112"/>
      <c r="D476" s="113"/>
      <c r="E476" s="26"/>
      <c r="F476" s="26"/>
      <c r="G476" s="45"/>
      <c r="H476" s="34"/>
      <c r="I476" s="22"/>
      <c r="J476" s="27"/>
    </row>
    <row r="477" spans="1:10" s="3" customFormat="1" ht="9.6" x14ac:dyDescent="0.2">
      <c r="A477" s="143"/>
      <c r="B477" s="21" t="s">
        <v>28</v>
      </c>
      <c r="C477" s="112"/>
      <c r="D477" s="113"/>
      <c r="E477" s="26"/>
      <c r="F477" s="26"/>
      <c r="G477" s="45"/>
      <c r="H477" s="34"/>
      <c r="I477" s="22"/>
      <c r="J477" s="27"/>
    </row>
    <row r="478" spans="1:10" s="3" customFormat="1" ht="9.6" x14ac:dyDescent="0.2">
      <c r="A478" s="143"/>
      <c r="B478" s="83" t="s">
        <v>29</v>
      </c>
      <c r="C478" s="95"/>
      <c r="D478" s="114">
        <v>0</v>
      </c>
      <c r="E478" s="115"/>
      <c r="F478" s="115"/>
      <c r="G478" s="116"/>
      <c r="H478" s="117"/>
      <c r="I478" s="117"/>
      <c r="J478" s="20"/>
    </row>
    <row r="479" spans="1:10" s="3" customFormat="1" ht="9.6" x14ac:dyDescent="0.2">
      <c r="A479" s="143"/>
      <c r="B479" s="83" t="s">
        <v>30</v>
      </c>
      <c r="C479" s="95"/>
      <c r="D479" s="114">
        <v>0</v>
      </c>
      <c r="E479" s="118"/>
      <c r="F479" s="115"/>
      <c r="G479" s="116"/>
      <c r="H479" s="117"/>
      <c r="I479" s="117"/>
      <c r="J479" s="20"/>
    </row>
    <row r="480" spans="1:10" s="3" customFormat="1" ht="9.6" x14ac:dyDescent="0.2">
      <c r="A480" s="143"/>
      <c r="B480" s="83" t="s">
        <v>31</v>
      </c>
      <c r="C480" s="95"/>
      <c r="D480" s="114">
        <v>0</v>
      </c>
      <c r="E480" s="119" t="s">
        <v>32</v>
      </c>
      <c r="F480" s="115"/>
      <c r="G480" s="116"/>
      <c r="H480" s="117"/>
      <c r="I480" s="117"/>
      <c r="J480" s="20"/>
    </row>
    <row r="481" spans="1:10" s="3" customFormat="1" ht="9.6" x14ac:dyDescent="0.2">
      <c r="A481" s="143"/>
      <c r="B481" s="83" t="s">
        <v>33</v>
      </c>
      <c r="C481" s="95"/>
      <c r="D481" s="114">
        <v>0</v>
      </c>
      <c r="E481" s="466"/>
      <c r="F481" s="467"/>
      <c r="G481" s="467"/>
      <c r="H481" s="467"/>
      <c r="I481" s="468"/>
      <c r="J481" s="20"/>
    </row>
    <row r="482" spans="1:10" s="3" customFormat="1" ht="9.6" x14ac:dyDescent="0.2">
      <c r="A482" s="143"/>
      <c r="B482" s="83" t="s">
        <v>34</v>
      </c>
      <c r="C482" s="95"/>
      <c r="D482" s="114">
        <v>0</v>
      </c>
      <c r="E482" s="469"/>
      <c r="F482" s="470"/>
      <c r="G482" s="470"/>
      <c r="H482" s="470"/>
      <c r="I482" s="471"/>
      <c r="J482" s="20"/>
    </row>
    <row r="483" spans="1:10" s="3" customFormat="1" ht="9.6" x14ac:dyDescent="0.2">
      <c r="A483" s="143"/>
      <c r="B483" s="83" t="s">
        <v>35</v>
      </c>
      <c r="C483" s="95"/>
      <c r="D483" s="120">
        <f>SUM(D484:D487)</f>
        <v>0</v>
      </c>
      <c r="E483" s="115"/>
      <c r="F483" s="115"/>
      <c r="G483" s="116"/>
      <c r="H483" s="117"/>
      <c r="I483" s="117"/>
      <c r="J483" s="20"/>
    </row>
    <row r="484" spans="1:10" s="3" customFormat="1" ht="9.6" x14ac:dyDescent="0.2">
      <c r="A484" s="143"/>
      <c r="B484" s="121" t="s">
        <v>36</v>
      </c>
      <c r="C484" s="95"/>
      <c r="D484" s="122">
        <v>0</v>
      </c>
      <c r="E484" s="115"/>
      <c r="F484" s="115"/>
      <c r="G484" s="116"/>
      <c r="H484" s="117"/>
      <c r="I484" s="117"/>
      <c r="J484" s="20"/>
    </row>
    <row r="485" spans="1:10" s="3" customFormat="1" ht="9.6" x14ac:dyDescent="0.2">
      <c r="A485" s="143"/>
      <c r="B485" s="121" t="s">
        <v>37</v>
      </c>
      <c r="C485" s="95"/>
      <c r="D485" s="122">
        <v>0</v>
      </c>
      <c r="E485" s="115"/>
      <c r="F485" s="115"/>
      <c r="G485" s="116"/>
      <c r="H485" s="117"/>
      <c r="I485" s="117"/>
      <c r="J485" s="20"/>
    </row>
    <row r="486" spans="1:10" s="3" customFormat="1" ht="19.2" x14ac:dyDescent="0.2">
      <c r="A486" s="143"/>
      <c r="B486" s="121" t="s">
        <v>38</v>
      </c>
      <c r="C486" s="95"/>
      <c r="D486" s="123">
        <v>0</v>
      </c>
      <c r="E486" s="115"/>
      <c r="F486" s="115"/>
      <c r="G486" s="116"/>
      <c r="H486" s="117"/>
      <c r="I486" s="117"/>
      <c r="J486" s="20"/>
    </row>
    <row r="487" spans="1:10" s="3" customFormat="1" ht="9.6" x14ac:dyDescent="0.2">
      <c r="A487" s="143"/>
      <c r="B487" s="124" t="s">
        <v>858</v>
      </c>
      <c r="C487" s="95"/>
      <c r="D487" s="123">
        <v>0</v>
      </c>
      <c r="E487" s="125"/>
      <c r="F487" s="115"/>
      <c r="G487" s="116"/>
      <c r="H487" s="117"/>
      <c r="I487" s="117"/>
      <c r="J487" s="20"/>
    </row>
    <row r="488" spans="1:10" s="3" customFormat="1" ht="9.6" x14ac:dyDescent="0.2">
      <c r="A488" s="143"/>
      <c r="B488" s="126"/>
      <c r="C488" s="95"/>
      <c r="D488" s="95"/>
      <c r="E488" s="115"/>
      <c r="F488" s="115"/>
      <c r="G488" s="116"/>
      <c r="H488" s="117"/>
      <c r="I488" s="117"/>
      <c r="J488" s="20"/>
    </row>
    <row r="489" spans="1:10" s="3" customFormat="1" ht="9.6" x14ac:dyDescent="0.2">
      <c r="A489" s="143"/>
      <c r="B489" s="127" t="s">
        <v>39</v>
      </c>
      <c r="C489" s="128"/>
      <c r="D489" s="129">
        <f>TRUNC(((((1+(D481+D478+D479)/100)*((1+D480/100))*((1+D482/100)))/((1-D483/100)))-1)*100,8)</f>
        <v>0</v>
      </c>
      <c r="E489" s="130"/>
      <c r="F489" s="130"/>
      <c r="G489" s="131"/>
      <c r="H489" s="132"/>
      <c r="I489" s="133"/>
      <c r="J489" s="27"/>
    </row>
    <row r="490" spans="1:10" s="3" customFormat="1" ht="9.6" x14ac:dyDescent="0.2">
      <c r="A490" s="143"/>
      <c r="B490" s="21"/>
      <c r="C490" s="112"/>
      <c r="D490" s="113"/>
      <c r="E490" s="26"/>
      <c r="F490" s="26"/>
      <c r="G490" s="45"/>
      <c r="H490" s="34"/>
      <c r="I490" s="22"/>
      <c r="J490" s="27"/>
    </row>
    <row r="491" spans="1:10" s="3" customFormat="1" ht="9.6" x14ac:dyDescent="0.2">
      <c r="A491" s="143"/>
      <c r="B491" s="21" t="s">
        <v>40</v>
      </c>
      <c r="C491" s="112"/>
      <c r="D491" s="113"/>
      <c r="E491" s="26"/>
      <c r="F491" s="26"/>
      <c r="G491" s="45"/>
      <c r="H491" s="34">
        <f>TRUNC((H470)*D489/100)</f>
        <v>0</v>
      </c>
      <c r="I491" s="22"/>
      <c r="J491" s="27"/>
    </row>
    <row r="492" spans="1:10" s="3" customFormat="1" ht="9.6" x14ac:dyDescent="0.2">
      <c r="A492" s="143"/>
      <c r="B492" s="21" t="s">
        <v>41</v>
      </c>
      <c r="C492" s="112"/>
      <c r="D492" s="113"/>
      <c r="E492" s="26"/>
      <c r="F492" s="26"/>
      <c r="G492" s="45"/>
      <c r="H492" s="26"/>
      <c r="I492" s="34">
        <f>TRUNC((I471)*D489/100)</f>
        <v>0</v>
      </c>
      <c r="J492" s="27"/>
    </row>
    <row r="493" spans="1:10" s="3" customFormat="1" ht="9.6" x14ac:dyDescent="0.2">
      <c r="A493" s="143"/>
      <c r="B493" s="21"/>
      <c r="C493" s="112"/>
      <c r="D493" s="113"/>
      <c r="E493" s="26"/>
      <c r="F493" s="26"/>
      <c r="G493" s="45"/>
      <c r="H493" s="34"/>
      <c r="I493" s="22"/>
      <c r="J493" s="27"/>
    </row>
    <row r="494" spans="1:10" s="3" customFormat="1" ht="9.6" x14ac:dyDescent="0.2">
      <c r="A494" s="144"/>
      <c r="B494" s="24" t="s">
        <v>42</v>
      </c>
      <c r="C494" s="134"/>
      <c r="D494" s="135"/>
      <c r="E494" s="25"/>
      <c r="F494" s="25"/>
      <c r="G494" s="46"/>
      <c r="H494" s="25"/>
      <c r="I494" s="25">
        <f>H491+I492</f>
        <v>0</v>
      </c>
      <c r="J494" s="36"/>
    </row>
    <row r="495" spans="1:10" s="3" customFormat="1" ht="10.199999999999999" thickBot="1" x14ac:dyDescent="0.25">
      <c r="A495" s="145"/>
      <c r="B495" s="28"/>
      <c r="C495" s="136"/>
      <c r="D495" s="137"/>
      <c r="E495" s="29"/>
      <c r="F495" s="29"/>
      <c r="G495" s="47"/>
      <c r="H495" s="29"/>
      <c r="I495" s="35"/>
      <c r="J495" s="30"/>
    </row>
    <row r="496" spans="1:10" s="3" customFormat="1" ht="9.6" x14ac:dyDescent="0.2">
      <c r="A496" s="342"/>
      <c r="B496" s="343"/>
      <c r="C496" s="344"/>
      <c r="D496" s="345"/>
      <c r="E496" s="346"/>
      <c r="F496" s="346"/>
      <c r="G496" s="347"/>
      <c r="H496" s="346"/>
      <c r="I496" s="348"/>
      <c r="J496" s="349"/>
    </row>
    <row r="497" spans="1:10" s="351" customFormat="1" ht="9.6" x14ac:dyDescent="0.2">
      <c r="A497" s="350">
        <v>18</v>
      </c>
      <c r="B497" s="350" t="s">
        <v>860</v>
      </c>
      <c r="C497" s="350"/>
      <c r="D497" s="350"/>
      <c r="E497" s="350"/>
      <c r="F497" s="350"/>
      <c r="G497" s="350"/>
      <c r="H497" s="350"/>
      <c r="I497" s="350"/>
      <c r="J497" s="350"/>
    </row>
    <row r="498" spans="1:10" s="351" customFormat="1" x14ac:dyDescent="0.2">
      <c r="A498" s="352" t="s">
        <v>862</v>
      </c>
      <c r="B498" s="352" t="s">
        <v>861</v>
      </c>
      <c r="C498" s="352"/>
      <c r="D498" s="352"/>
      <c r="E498" s="352"/>
      <c r="F498" s="352"/>
      <c r="G498" s="352"/>
      <c r="H498" s="352"/>
      <c r="I498" s="352"/>
      <c r="J498" s="352"/>
    </row>
    <row r="499" spans="1:10" s="351" customFormat="1" ht="19.2" x14ac:dyDescent="0.2">
      <c r="A499" s="353" t="s">
        <v>863</v>
      </c>
      <c r="B499" s="353" t="s">
        <v>866</v>
      </c>
      <c r="C499" s="353" t="s">
        <v>69</v>
      </c>
      <c r="D499" s="353">
        <v>3</v>
      </c>
      <c r="E499" s="353"/>
      <c r="F499" s="353"/>
      <c r="G499" s="353">
        <f>E499+F499</f>
        <v>0</v>
      </c>
      <c r="H499" s="353">
        <f>TRUNC(E499*D499,2)</f>
        <v>0</v>
      </c>
      <c r="I499" s="353">
        <f>TRUNC(F499*D499,2)</f>
        <v>0</v>
      </c>
      <c r="J499" s="353">
        <f>I499+H499</f>
        <v>0</v>
      </c>
    </row>
    <row r="500" spans="1:10" s="351" customFormat="1" ht="19.2" x14ac:dyDescent="0.2">
      <c r="A500" s="353" t="s">
        <v>864</v>
      </c>
      <c r="B500" s="353" t="s">
        <v>867</v>
      </c>
      <c r="C500" s="353" t="s">
        <v>69</v>
      </c>
      <c r="D500" s="353">
        <v>1</v>
      </c>
      <c r="E500" s="353"/>
      <c r="F500" s="353"/>
      <c r="G500" s="353">
        <f t="shared" ref="G500:G501" si="152">E500+F500</f>
        <v>0</v>
      </c>
      <c r="H500" s="353">
        <f t="shared" ref="H500:H501" si="153">TRUNC(E500*D500,2)</f>
        <v>0</v>
      </c>
      <c r="I500" s="353">
        <f t="shared" ref="I500:I501" si="154">TRUNC(F500*D500,2)</f>
        <v>0</v>
      </c>
      <c r="J500" s="353">
        <f t="shared" ref="J500:J501" si="155">I500+H500</f>
        <v>0</v>
      </c>
    </row>
    <row r="501" spans="1:10" s="351" customFormat="1" ht="19.2" customHeight="1" x14ac:dyDescent="0.2">
      <c r="A501" s="353" t="s">
        <v>865</v>
      </c>
      <c r="B501" s="353" t="s">
        <v>868</v>
      </c>
      <c r="C501" s="353" t="s">
        <v>69</v>
      </c>
      <c r="D501" s="353">
        <v>1</v>
      </c>
      <c r="E501" s="353"/>
      <c r="F501" s="353"/>
      <c r="G501" s="353">
        <f t="shared" si="152"/>
        <v>0</v>
      </c>
      <c r="H501" s="353">
        <f t="shared" si="153"/>
        <v>0</v>
      </c>
      <c r="I501" s="353">
        <f t="shared" si="154"/>
        <v>0</v>
      </c>
      <c r="J501" s="353">
        <f t="shared" si="155"/>
        <v>0</v>
      </c>
    </row>
    <row r="502" spans="1:10" s="351" customFormat="1" x14ac:dyDescent="0.2">
      <c r="A502" s="352" t="s">
        <v>869</v>
      </c>
      <c r="B502" s="352" t="s">
        <v>870</v>
      </c>
      <c r="C502" s="352"/>
      <c r="D502" s="352"/>
      <c r="E502" s="352"/>
      <c r="F502" s="352"/>
      <c r="G502" s="352"/>
      <c r="H502" s="352"/>
      <c r="I502" s="352"/>
      <c r="J502" s="352"/>
    </row>
    <row r="503" spans="1:10" s="351" customFormat="1" ht="19.2" x14ac:dyDescent="0.2">
      <c r="A503" s="353" t="s">
        <v>863</v>
      </c>
      <c r="B503" s="353" t="s">
        <v>871</v>
      </c>
      <c r="C503" s="353" t="s">
        <v>695</v>
      </c>
      <c r="D503" s="353">
        <v>3</v>
      </c>
      <c r="E503" s="353"/>
      <c r="F503" s="353"/>
      <c r="G503" s="353">
        <f>E503+F503</f>
        <v>0</v>
      </c>
      <c r="H503" s="353">
        <f>TRUNC(E503*D503,2)</f>
        <v>0</v>
      </c>
      <c r="I503" s="353">
        <f>TRUNC(F503*D503,2)</f>
        <v>0</v>
      </c>
      <c r="J503" s="353">
        <f>I503+H503</f>
        <v>0</v>
      </c>
    </row>
    <row r="504" spans="1:10" s="351" customFormat="1" ht="19.2" x14ac:dyDescent="0.2">
      <c r="A504" s="353" t="s">
        <v>864</v>
      </c>
      <c r="B504" s="353" t="s">
        <v>872</v>
      </c>
      <c r="C504" s="353" t="s">
        <v>700</v>
      </c>
      <c r="D504" s="353">
        <v>1</v>
      </c>
      <c r="E504" s="353"/>
      <c r="F504" s="353"/>
      <c r="G504" s="353">
        <f t="shared" ref="G504" si="156">E504+F504</f>
        <v>0</v>
      </c>
      <c r="H504" s="353">
        <f t="shared" ref="H504" si="157">TRUNC(E504*D504,2)</f>
        <v>0</v>
      </c>
      <c r="I504" s="353">
        <f t="shared" ref="I504" si="158">TRUNC(F504*D504,2)</f>
        <v>0</v>
      </c>
      <c r="J504" s="353">
        <f t="shared" ref="J504" si="159">I504+H504</f>
        <v>0</v>
      </c>
    </row>
    <row r="505" spans="1:10" s="351" customFormat="1" x14ac:dyDescent="0.2">
      <c r="A505" s="352" t="s">
        <v>873</v>
      </c>
      <c r="B505" s="352" t="s">
        <v>874</v>
      </c>
      <c r="C505" s="352"/>
      <c r="D505" s="352"/>
      <c r="E505" s="352"/>
      <c r="F505" s="352"/>
      <c r="G505" s="352"/>
      <c r="H505" s="352"/>
      <c r="I505" s="352"/>
      <c r="J505" s="352"/>
    </row>
    <row r="506" spans="1:10" s="351" customFormat="1" ht="28.8" x14ac:dyDescent="0.2">
      <c r="A506" s="353" t="s">
        <v>863</v>
      </c>
      <c r="B506" s="353" t="s">
        <v>875</v>
      </c>
      <c r="C506" s="353" t="s">
        <v>876</v>
      </c>
      <c r="D506" s="353">
        <v>1</v>
      </c>
      <c r="E506" s="353"/>
      <c r="F506" s="353"/>
      <c r="G506" s="353">
        <f>E506+F506</f>
        <v>0</v>
      </c>
      <c r="H506" s="353">
        <f>TRUNC(E506*D506,2)</f>
        <v>0</v>
      </c>
      <c r="I506" s="353">
        <f>TRUNC(F506*D506,2)</f>
        <v>0</v>
      </c>
      <c r="J506" s="353">
        <f>I506+H506</f>
        <v>0</v>
      </c>
    </row>
    <row r="507" spans="1:10" s="351" customFormat="1" ht="9.6" x14ac:dyDescent="0.2">
      <c r="A507" s="354"/>
      <c r="B507" s="355" t="s">
        <v>59</v>
      </c>
      <c r="C507" s="356"/>
      <c r="D507" s="357"/>
      <c r="E507" s="358"/>
      <c r="F507" s="358"/>
      <c r="G507" s="359"/>
      <c r="H507" s="360">
        <f>SUM(H499:H506)</f>
        <v>0</v>
      </c>
      <c r="I507" s="360">
        <f>SUM(I499:I506)</f>
        <v>0</v>
      </c>
      <c r="J507" s="361"/>
    </row>
    <row r="508" spans="1:10" s="351" customFormat="1" ht="9.6" x14ac:dyDescent="0.2">
      <c r="A508" s="362"/>
      <c r="B508" s="363"/>
      <c r="C508" s="363"/>
      <c r="D508" s="363"/>
      <c r="E508" s="363"/>
      <c r="F508" s="363"/>
      <c r="G508" s="364"/>
      <c r="H508" s="365"/>
      <c r="I508" s="366">
        <f>H507+I507</f>
        <v>0</v>
      </c>
      <c r="J508" s="367"/>
    </row>
    <row r="509" spans="1:10" s="351" customFormat="1" ht="9.6" x14ac:dyDescent="0.2">
      <c r="A509" s="350">
        <v>19</v>
      </c>
      <c r="B509" s="350" t="s">
        <v>877</v>
      </c>
      <c r="C509" s="350"/>
      <c r="D509" s="350"/>
      <c r="E509" s="350"/>
      <c r="F509" s="350"/>
      <c r="G509" s="350"/>
      <c r="H509" s="350"/>
      <c r="I509" s="350"/>
      <c r="J509" s="350"/>
    </row>
    <row r="510" spans="1:10" s="351" customFormat="1" ht="38.4" x14ac:dyDescent="0.2">
      <c r="A510" s="353" t="s">
        <v>878</v>
      </c>
      <c r="B510" s="353" t="s">
        <v>879</v>
      </c>
      <c r="C510" s="353" t="s">
        <v>880</v>
      </c>
      <c r="D510" s="353">
        <v>4154.2</v>
      </c>
      <c r="E510" s="368"/>
      <c r="F510" s="368"/>
      <c r="G510" s="369"/>
      <c r="H510" s="368"/>
      <c r="I510" s="370"/>
      <c r="J510" s="371"/>
    </row>
    <row r="511" spans="1:10" s="351" customFormat="1" ht="9.6" x14ac:dyDescent="0.2">
      <c r="A511" s="354"/>
      <c r="B511" s="355" t="s">
        <v>59</v>
      </c>
      <c r="C511" s="356"/>
      <c r="D511" s="357"/>
      <c r="E511" s="358"/>
      <c r="F511" s="358"/>
      <c r="G511" s="359"/>
      <c r="H511" s="360">
        <f>SUM(H510)</f>
        <v>0</v>
      </c>
      <c r="I511" s="360">
        <f>SUM(I510)</f>
        <v>0</v>
      </c>
      <c r="J511" s="361"/>
    </row>
    <row r="512" spans="1:10" s="351" customFormat="1" ht="9.6" x14ac:dyDescent="0.2">
      <c r="A512" s="362"/>
      <c r="B512" s="363"/>
      <c r="C512" s="363"/>
      <c r="D512" s="363"/>
      <c r="E512" s="363"/>
      <c r="F512" s="363"/>
      <c r="G512" s="364"/>
      <c r="H512" s="365"/>
      <c r="I512" s="366">
        <f>H511+I511</f>
        <v>0</v>
      </c>
      <c r="J512" s="367"/>
    </row>
    <row r="513" spans="1:10" s="351" customFormat="1" ht="9.6" x14ac:dyDescent="0.2">
      <c r="A513" s="354"/>
      <c r="B513" s="372"/>
      <c r="C513" s="373"/>
      <c r="D513" s="374"/>
      <c r="E513" s="375"/>
      <c r="F513" s="375"/>
      <c r="G513" s="375"/>
      <c r="H513" s="375"/>
      <c r="I513" s="376"/>
      <c r="J513" s="377"/>
    </row>
    <row r="514" spans="1:10" s="351" customFormat="1" ht="8.25" customHeight="1" x14ac:dyDescent="0.2">
      <c r="A514" s="378"/>
      <c r="B514" s="379" t="s">
        <v>881</v>
      </c>
      <c r="C514" s="380"/>
      <c r="D514" s="381"/>
      <c r="E514" s="382"/>
      <c r="F514" s="382"/>
      <c r="G514" s="383"/>
      <c r="H514" s="384">
        <f>H511+H507</f>
        <v>0</v>
      </c>
      <c r="J514" s="385"/>
    </row>
    <row r="515" spans="1:10" s="351" customFormat="1" ht="8.25" customHeight="1" x14ac:dyDescent="0.2">
      <c r="A515" s="378"/>
      <c r="B515" s="379" t="s">
        <v>882</v>
      </c>
      <c r="C515" s="380"/>
      <c r="D515" s="381"/>
      <c r="E515" s="382"/>
      <c r="F515" s="382"/>
      <c r="G515" s="383"/>
      <c r="H515" s="382"/>
      <c r="I515" s="384">
        <f>I511+I507</f>
        <v>0</v>
      </c>
      <c r="J515" s="385"/>
    </row>
    <row r="516" spans="1:10" s="351" customFormat="1" ht="8.25" customHeight="1" x14ac:dyDescent="0.2">
      <c r="A516" s="386"/>
      <c r="B516" s="387"/>
      <c r="C516" s="388"/>
      <c r="D516" s="389"/>
      <c r="E516" s="376"/>
      <c r="F516" s="376"/>
      <c r="G516" s="376"/>
      <c r="H516" s="376"/>
      <c r="I516" s="376"/>
      <c r="J516" s="390"/>
    </row>
    <row r="517" spans="1:10" s="351" customFormat="1" ht="8.25" customHeight="1" x14ac:dyDescent="0.2">
      <c r="A517" s="391"/>
      <c r="B517" s="392" t="s">
        <v>883</v>
      </c>
      <c r="C517" s="393"/>
      <c r="D517" s="394"/>
      <c r="E517" s="395"/>
      <c r="F517" s="395"/>
      <c r="G517" s="396"/>
      <c r="H517" s="395"/>
      <c r="I517" s="395">
        <f>TRUNC(SUM(H514,I515),2)</f>
        <v>0</v>
      </c>
      <c r="J517" s="397"/>
    </row>
    <row r="518" spans="1:10" s="351" customFormat="1" ht="8.25" customHeight="1" thickBot="1" x14ac:dyDescent="0.25">
      <c r="A518" s="386"/>
      <c r="B518" s="398"/>
      <c r="C518" s="388"/>
      <c r="D518" s="389"/>
      <c r="E518" s="376"/>
      <c r="F518" s="376"/>
      <c r="G518" s="376"/>
      <c r="H518" s="376"/>
      <c r="I518" s="376"/>
      <c r="J518" s="390"/>
    </row>
    <row r="519" spans="1:10" s="351" customFormat="1" ht="9.6" x14ac:dyDescent="0.2">
      <c r="A519" s="399"/>
      <c r="B519" s="400"/>
      <c r="C519" s="401"/>
      <c r="D519" s="402"/>
      <c r="E519" s="403"/>
      <c r="F519" s="403"/>
      <c r="G519" s="404"/>
      <c r="H519" s="405"/>
      <c r="I519" s="406"/>
      <c r="J519" s="407"/>
    </row>
    <row r="520" spans="1:10" s="351" customFormat="1" ht="9.6" x14ac:dyDescent="0.2">
      <c r="A520" s="378"/>
      <c r="B520" s="379" t="s">
        <v>884</v>
      </c>
      <c r="C520" s="380"/>
      <c r="D520" s="381"/>
      <c r="E520" s="382"/>
      <c r="F520" s="382"/>
      <c r="G520" s="383"/>
      <c r="H520" s="384"/>
      <c r="I520" s="408"/>
      <c r="J520" s="385"/>
    </row>
    <row r="521" spans="1:10" s="351" customFormat="1" ht="9.6" x14ac:dyDescent="0.2">
      <c r="A521" s="378"/>
      <c r="B521" s="379" t="s">
        <v>28</v>
      </c>
      <c r="C521" s="380"/>
      <c r="D521" s="381"/>
      <c r="E521" s="382"/>
      <c r="F521" s="382"/>
      <c r="G521" s="383"/>
      <c r="H521" s="384"/>
      <c r="I521" s="408"/>
      <c r="J521" s="385"/>
    </row>
    <row r="522" spans="1:10" s="351" customFormat="1" ht="9.6" x14ac:dyDescent="0.2">
      <c r="A522" s="378"/>
      <c r="B522" s="409" t="s">
        <v>29</v>
      </c>
      <c r="C522" s="410"/>
      <c r="D522" s="114">
        <v>0</v>
      </c>
      <c r="E522" s="411"/>
      <c r="F522" s="411"/>
      <c r="G522" s="412"/>
      <c r="H522" s="413"/>
      <c r="I522" s="413"/>
      <c r="J522" s="361"/>
    </row>
    <row r="523" spans="1:10" s="351" customFormat="1" ht="9.6" x14ac:dyDescent="0.2">
      <c r="A523" s="378"/>
      <c r="B523" s="409" t="s">
        <v>30</v>
      </c>
      <c r="C523" s="410"/>
      <c r="D523" s="114">
        <v>0</v>
      </c>
      <c r="E523" s="414"/>
      <c r="F523" s="411"/>
      <c r="G523" s="412"/>
      <c r="H523" s="413"/>
      <c r="I523" s="413"/>
      <c r="J523" s="361"/>
    </row>
    <row r="524" spans="1:10" s="351" customFormat="1" ht="9.6" x14ac:dyDescent="0.2">
      <c r="A524" s="378"/>
      <c r="B524" s="409" t="s">
        <v>31</v>
      </c>
      <c r="C524" s="410"/>
      <c r="D524" s="114">
        <v>0</v>
      </c>
      <c r="E524" s="415" t="s">
        <v>32</v>
      </c>
      <c r="F524" s="411"/>
      <c r="G524" s="412"/>
      <c r="H524" s="413"/>
      <c r="I524" s="413"/>
      <c r="J524" s="361"/>
    </row>
    <row r="525" spans="1:10" s="351" customFormat="1" ht="9.6" x14ac:dyDescent="0.2">
      <c r="A525" s="378"/>
      <c r="B525" s="409" t="s">
        <v>33</v>
      </c>
      <c r="C525" s="410"/>
      <c r="D525" s="114">
        <v>0</v>
      </c>
      <c r="E525" s="473"/>
      <c r="F525" s="474"/>
      <c r="G525" s="474"/>
      <c r="H525" s="474"/>
      <c r="I525" s="475"/>
      <c r="J525" s="361"/>
    </row>
    <row r="526" spans="1:10" s="351" customFormat="1" ht="9.6" x14ac:dyDescent="0.2">
      <c r="A526" s="378"/>
      <c r="B526" s="409" t="s">
        <v>34</v>
      </c>
      <c r="C526" s="410"/>
      <c r="D526" s="114">
        <v>0</v>
      </c>
      <c r="E526" s="476"/>
      <c r="F526" s="477"/>
      <c r="G526" s="477"/>
      <c r="H526" s="477"/>
      <c r="I526" s="478"/>
      <c r="J526" s="361"/>
    </row>
    <row r="527" spans="1:10" s="351" customFormat="1" ht="9.6" x14ac:dyDescent="0.2">
      <c r="A527" s="378"/>
      <c r="B527" s="409" t="s">
        <v>35</v>
      </c>
      <c r="C527" s="410"/>
      <c r="D527" s="114">
        <f>SUM(D528:D531)</f>
        <v>0</v>
      </c>
      <c r="E527" s="411"/>
      <c r="F527" s="411"/>
      <c r="G527" s="412"/>
      <c r="H527" s="413"/>
      <c r="I527" s="413"/>
      <c r="J527" s="361"/>
    </row>
    <row r="528" spans="1:10" s="351" customFormat="1" ht="9.6" x14ac:dyDescent="0.2">
      <c r="A528" s="378"/>
      <c r="B528" s="416" t="s">
        <v>36</v>
      </c>
      <c r="C528" s="410"/>
      <c r="D528" s="123">
        <v>0</v>
      </c>
      <c r="E528" s="411"/>
      <c r="F528" s="411"/>
      <c r="G528" s="412"/>
      <c r="H528" s="413"/>
      <c r="I528" s="413"/>
      <c r="J528" s="361"/>
    </row>
    <row r="529" spans="1:10" s="351" customFormat="1" ht="9.6" x14ac:dyDescent="0.2">
      <c r="A529" s="378"/>
      <c r="B529" s="416" t="s">
        <v>37</v>
      </c>
      <c r="C529" s="410"/>
      <c r="D529" s="123">
        <v>0</v>
      </c>
      <c r="E529" s="411"/>
      <c r="F529" s="411"/>
      <c r="G529" s="412"/>
      <c r="H529" s="413"/>
      <c r="I529" s="413"/>
      <c r="J529" s="361"/>
    </row>
    <row r="530" spans="1:10" s="351" customFormat="1" ht="19.2" x14ac:dyDescent="0.2">
      <c r="A530" s="378"/>
      <c r="B530" s="416" t="s">
        <v>38</v>
      </c>
      <c r="C530" s="410"/>
      <c r="D530" s="123">
        <v>0</v>
      </c>
      <c r="E530" s="411"/>
      <c r="F530" s="411"/>
      <c r="G530" s="412"/>
      <c r="H530" s="413"/>
      <c r="I530" s="413"/>
      <c r="J530" s="361"/>
    </row>
    <row r="531" spans="1:10" s="351" customFormat="1" ht="9.6" x14ac:dyDescent="0.2">
      <c r="A531" s="378"/>
      <c r="B531" s="417" t="s">
        <v>858</v>
      </c>
      <c r="C531" s="410"/>
      <c r="D531" s="123">
        <v>0</v>
      </c>
      <c r="E531" s="418"/>
      <c r="F531" s="411"/>
      <c r="G531" s="412"/>
      <c r="H531" s="413"/>
      <c r="I531" s="413"/>
      <c r="J531" s="361"/>
    </row>
    <row r="532" spans="1:10" s="351" customFormat="1" ht="9.6" x14ac:dyDescent="0.2">
      <c r="A532" s="378"/>
      <c r="B532" s="419"/>
      <c r="C532" s="410"/>
      <c r="D532" s="410"/>
      <c r="E532" s="411"/>
      <c r="F532" s="411"/>
      <c r="G532" s="412"/>
      <c r="H532" s="413"/>
      <c r="I532" s="413"/>
      <c r="J532" s="361"/>
    </row>
    <row r="533" spans="1:10" s="351" customFormat="1" ht="9.6" x14ac:dyDescent="0.2">
      <c r="A533" s="378"/>
      <c r="B533" s="420" t="s">
        <v>39</v>
      </c>
      <c r="C533" s="421"/>
      <c r="D533" s="422">
        <f>TRUNC(((((1+(D525+D522+D523)/100)*((1+D524/100))*((1+D526/100)))/((1-D527/100)))-1)*100,8)</f>
        <v>0</v>
      </c>
      <c r="E533" s="423"/>
      <c r="F533" s="423"/>
      <c r="G533" s="424"/>
      <c r="H533" s="425"/>
      <c r="I533" s="426"/>
      <c r="J533" s="385"/>
    </row>
    <row r="534" spans="1:10" s="351" customFormat="1" ht="9.6" x14ac:dyDescent="0.2">
      <c r="A534" s="378"/>
      <c r="B534" s="379"/>
      <c r="C534" s="380"/>
      <c r="D534" s="381"/>
      <c r="E534" s="382"/>
      <c r="F534" s="382"/>
      <c r="G534" s="383"/>
      <c r="H534" s="384"/>
      <c r="I534" s="408"/>
      <c r="J534" s="385"/>
    </row>
    <row r="535" spans="1:10" s="351" customFormat="1" ht="9.6" x14ac:dyDescent="0.2">
      <c r="A535" s="378"/>
      <c r="B535" s="379" t="s">
        <v>40</v>
      </c>
      <c r="C535" s="380"/>
      <c r="D535" s="381"/>
      <c r="E535" s="382"/>
      <c r="F535" s="382"/>
      <c r="G535" s="383"/>
      <c r="H535" s="384">
        <f>TRUNC((H514)*D533/100)</f>
        <v>0</v>
      </c>
      <c r="I535" s="408"/>
      <c r="J535" s="385"/>
    </row>
    <row r="536" spans="1:10" s="351" customFormat="1" ht="9.6" x14ac:dyDescent="0.2">
      <c r="A536" s="378"/>
      <c r="B536" s="379" t="s">
        <v>41</v>
      </c>
      <c r="C536" s="380"/>
      <c r="D536" s="381"/>
      <c r="E536" s="382"/>
      <c r="F536" s="382"/>
      <c r="G536" s="383"/>
      <c r="H536" s="382"/>
      <c r="I536" s="384">
        <f>TRUNC((I515)*D533/100)</f>
        <v>0</v>
      </c>
      <c r="J536" s="385"/>
    </row>
    <row r="537" spans="1:10" s="351" customFormat="1" ht="9.6" x14ac:dyDescent="0.2">
      <c r="A537" s="378"/>
      <c r="B537" s="379"/>
      <c r="C537" s="380"/>
      <c r="D537" s="381"/>
      <c r="E537" s="382"/>
      <c r="F537" s="382"/>
      <c r="G537" s="383"/>
      <c r="H537" s="384"/>
      <c r="I537" s="408"/>
      <c r="J537" s="385"/>
    </row>
    <row r="538" spans="1:10" s="351" customFormat="1" ht="9.6" x14ac:dyDescent="0.2">
      <c r="A538" s="391"/>
      <c r="B538" s="392" t="s">
        <v>885</v>
      </c>
      <c r="C538" s="393"/>
      <c r="D538" s="394"/>
      <c r="E538" s="395"/>
      <c r="F538" s="395"/>
      <c r="G538" s="396"/>
      <c r="H538" s="395"/>
      <c r="I538" s="395">
        <f>H535+I536</f>
        <v>0</v>
      </c>
      <c r="J538" s="397"/>
    </row>
    <row r="539" spans="1:10" s="351" customFormat="1" ht="10.199999999999999" thickBot="1" x14ac:dyDescent="0.25">
      <c r="A539" s="427"/>
      <c r="B539" s="428"/>
      <c r="C539" s="429"/>
      <c r="D539" s="430"/>
      <c r="E539" s="431"/>
      <c r="F539" s="431"/>
      <c r="G539" s="432"/>
      <c r="H539" s="431"/>
      <c r="I539" s="433"/>
      <c r="J539" s="434"/>
    </row>
    <row r="540" spans="1:10" s="351" customFormat="1" ht="10.8" customHeight="1" x14ac:dyDescent="0.2">
      <c r="A540" s="435"/>
      <c r="B540" s="436"/>
      <c r="C540" s="437"/>
      <c r="D540" s="438"/>
      <c r="E540" s="368"/>
      <c r="F540" s="368"/>
      <c r="G540" s="369"/>
      <c r="H540" s="368"/>
      <c r="I540" s="368"/>
      <c r="J540" s="361"/>
    </row>
    <row r="541" spans="1:10" s="351" customFormat="1" ht="10.199999999999999" thickBot="1" x14ac:dyDescent="0.25">
      <c r="A541" s="427"/>
      <c r="B541" s="428"/>
      <c r="C541" s="429"/>
      <c r="D541" s="430"/>
      <c r="E541" s="431"/>
      <c r="F541" s="431"/>
      <c r="G541" s="432"/>
      <c r="H541" s="431"/>
      <c r="I541" s="433"/>
      <c r="J541" s="433"/>
    </row>
    <row r="542" spans="1:10" s="351" customFormat="1" ht="10.5" customHeight="1" thickBot="1" x14ac:dyDescent="0.25">
      <c r="A542" s="439"/>
      <c r="C542" s="440"/>
      <c r="D542" s="441"/>
      <c r="E542" s="442"/>
      <c r="F542" s="442"/>
      <c r="G542" s="443"/>
      <c r="H542" s="442"/>
      <c r="I542" s="444"/>
      <c r="J542" s="442"/>
    </row>
    <row r="543" spans="1:10" s="351" customFormat="1" ht="26.4" x14ac:dyDescent="0.2">
      <c r="A543" s="445"/>
      <c r="B543" s="446" t="s">
        <v>886</v>
      </c>
      <c r="C543" s="447"/>
      <c r="D543" s="448"/>
      <c r="E543" s="449"/>
      <c r="F543" s="449"/>
      <c r="G543" s="450"/>
      <c r="H543" s="451"/>
      <c r="I543" s="452"/>
      <c r="J543" s="453"/>
    </row>
    <row r="544" spans="1:10" s="351" customFormat="1" ht="9.6" x14ac:dyDescent="0.2">
      <c r="A544" s="378"/>
      <c r="B544" s="379"/>
      <c r="C544" s="380"/>
      <c r="D544" s="381"/>
      <c r="E544" s="382"/>
      <c r="F544" s="382"/>
      <c r="G544" s="383"/>
      <c r="H544" s="384"/>
      <c r="I544" s="408"/>
      <c r="J544" s="385"/>
    </row>
    <row r="545" spans="1:10" s="351" customFormat="1" ht="9.6" x14ac:dyDescent="0.2">
      <c r="A545" s="378"/>
      <c r="B545" s="379" t="s">
        <v>44</v>
      </c>
      <c r="C545" s="380"/>
      <c r="D545" s="381"/>
      <c r="E545" s="382"/>
      <c r="F545" s="382"/>
      <c r="G545" s="383"/>
      <c r="H545" s="384">
        <f>TRUNC(H535+H514+H470+H491,2)</f>
        <v>0</v>
      </c>
      <c r="I545" s="408"/>
      <c r="J545" s="385"/>
    </row>
    <row r="546" spans="1:10" s="351" customFormat="1" ht="9.6" x14ac:dyDescent="0.2">
      <c r="A546" s="378"/>
      <c r="B546" s="379" t="s">
        <v>45</v>
      </c>
      <c r="C546" s="380"/>
      <c r="D546" s="381"/>
      <c r="E546" s="382"/>
      <c r="F546" s="382"/>
      <c r="G546" s="383"/>
      <c r="H546" s="382"/>
      <c r="I546" s="384">
        <f>TRUNC(I536+I515+I471+I492,2)</f>
        <v>0</v>
      </c>
      <c r="J546" s="385"/>
    </row>
    <row r="547" spans="1:10" s="351" customFormat="1" ht="9.6" x14ac:dyDescent="0.2">
      <c r="A547" s="378"/>
      <c r="B547" s="379"/>
      <c r="C547" s="380"/>
      <c r="D547" s="381"/>
      <c r="E547" s="382"/>
      <c r="F547" s="382"/>
      <c r="G547" s="383"/>
      <c r="H547" s="384"/>
      <c r="I547" s="408"/>
      <c r="J547" s="385"/>
    </row>
    <row r="548" spans="1:10" s="351" customFormat="1" ht="10.199999999999999" thickBot="1" x14ac:dyDescent="0.25">
      <c r="A548" s="454"/>
      <c r="B548" s="455" t="s">
        <v>43</v>
      </c>
      <c r="C548" s="456"/>
      <c r="D548" s="457"/>
      <c r="E548" s="458"/>
      <c r="F548" s="458"/>
      <c r="G548" s="459"/>
      <c r="H548" s="458"/>
      <c r="I548" s="458">
        <f>TRUNC(H545+I546,2)</f>
        <v>0</v>
      </c>
      <c r="J548" s="460"/>
    </row>
    <row r="549" spans="1:10" s="3" customFormat="1" x14ac:dyDescent="0.25">
      <c r="A549" s="10"/>
      <c r="B549" s="10"/>
      <c r="C549" s="9"/>
      <c r="D549" s="103"/>
      <c r="E549" s="77"/>
      <c r="F549" s="8"/>
      <c r="G549" s="8"/>
      <c r="H549" s="8"/>
      <c r="I549" s="17"/>
      <c r="J549" s="8"/>
    </row>
    <row r="550" spans="1:10" s="3" customFormat="1" x14ac:dyDescent="0.25">
      <c r="A550" s="10"/>
      <c r="B550" s="10"/>
      <c r="C550" s="9"/>
      <c r="D550" s="103"/>
      <c r="E550" s="77"/>
      <c r="F550" s="8"/>
      <c r="G550" s="8"/>
      <c r="H550" s="8"/>
      <c r="I550" s="17"/>
      <c r="J550" s="8"/>
    </row>
    <row r="551" spans="1:10" s="3" customFormat="1" x14ac:dyDescent="0.25">
      <c r="A551" s="10"/>
      <c r="B551" s="10"/>
      <c r="C551" s="9"/>
      <c r="D551" s="103"/>
      <c r="E551" s="77"/>
      <c r="F551" s="8"/>
      <c r="G551" s="8"/>
      <c r="H551" s="8"/>
      <c r="I551" s="17"/>
      <c r="J551" s="8"/>
    </row>
    <row r="552" spans="1:10" s="3" customFormat="1" x14ac:dyDescent="0.25">
      <c r="A552" s="10"/>
      <c r="B552" s="10"/>
      <c r="C552" s="9"/>
      <c r="D552" s="103"/>
      <c r="E552" s="77"/>
      <c r="F552" s="8"/>
      <c r="G552" s="8"/>
      <c r="H552" s="8"/>
      <c r="I552" s="17"/>
      <c r="J552" s="8"/>
    </row>
    <row r="553" spans="1:10" s="3" customFormat="1" x14ac:dyDescent="0.25">
      <c r="A553" s="10"/>
      <c r="B553" s="10"/>
      <c r="C553" s="9"/>
      <c r="D553" s="103"/>
      <c r="E553" s="77"/>
      <c r="F553" s="8"/>
      <c r="G553" s="8"/>
      <c r="H553" s="8"/>
      <c r="I553" s="17"/>
      <c r="J553" s="8"/>
    </row>
    <row r="554" spans="1:10" s="3" customFormat="1" x14ac:dyDescent="0.25">
      <c r="A554" s="10"/>
      <c r="B554" s="10"/>
      <c r="C554" s="9"/>
      <c r="D554" s="103"/>
      <c r="E554" s="77"/>
      <c r="F554" s="8"/>
      <c r="G554" s="8"/>
      <c r="H554" s="8"/>
      <c r="I554" s="17"/>
      <c r="J554" s="8"/>
    </row>
    <row r="555" spans="1:10" s="3" customFormat="1" x14ac:dyDescent="0.25">
      <c r="A555" s="10"/>
      <c r="B555" s="10"/>
      <c r="C555" s="9"/>
      <c r="D555" s="472"/>
      <c r="E555" s="472"/>
      <c r="F555" s="472"/>
      <c r="G555" s="472"/>
      <c r="H555" s="8"/>
      <c r="I555" s="17"/>
      <c r="J555" s="8"/>
    </row>
    <row r="556" spans="1:10" s="3" customFormat="1" x14ac:dyDescent="0.25">
      <c r="A556" s="10"/>
      <c r="B556" s="10"/>
      <c r="C556" s="9"/>
      <c r="D556" s="461" t="s">
        <v>64</v>
      </c>
      <c r="E556" s="461"/>
      <c r="F556" s="461"/>
      <c r="G556" s="461"/>
      <c r="H556" s="8"/>
      <c r="I556" s="17"/>
      <c r="J556" s="8"/>
    </row>
    <row r="557" spans="1:10" s="3" customFormat="1" x14ac:dyDescent="0.25">
      <c r="A557" s="10"/>
      <c r="B557" s="10"/>
      <c r="C557" s="9"/>
      <c r="D557" s="461" t="s">
        <v>65</v>
      </c>
      <c r="E557" s="461"/>
      <c r="F557" s="461"/>
      <c r="G557" s="461"/>
      <c r="H557" s="8"/>
      <c r="I557" s="17"/>
      <c r="J557" s="8"/>
    </row>
    <row r="558" spans="1:10" s="3" customFormat="1" x14ac:dyDescent="0.25">
      <c r="A558" s="10"/>
      <c r="B558" s="10"/>
      <c r="C558" s="9"/>
      <c r="D558" s="103"/>
      <c r="E558" s="77"/>
      <c r="F558" s="8"/>
      <c r="G558" s="8"/>
      <c r="H558" s="8"/>
      <c r="I558" s="17"/>
      <c r="J558" s="8"/>
    </row>
    <row r="559" spans="1:10" s="3" customFormat="1" x14ac:dyDescent="0.25">
      <c r="A559" s="10"/>
      <c r="B559" s="10"/>
      <c r="C559" s="9"/>
      <c r="D559" s="103"/>
      <c r="E559" s="77"/>
      <c r="F559" s="8"/>
      <c r="G559" s="8"/>
      <c r="H559" s="8"/>
      <c r="I559" s="17"/>
      <c r="J559" s="8"/>
    </row>
    <row r="560" spans="1:10" s="3" customFormat="1" x14ac:dyDescent="0.25">
      <c r="A560" s="10"/>
      <c r="B560" s="10"/>
      <c r="C560" s="9"/>
      <c r="D560" s="103"/>
      <c r="E560" s="77"/>
      <c r="F560" s="8"/>
      <c r="G560" s="8"/>
      <c r="H560" s="8"/>
      <c r="I560" s="17"/>
      <c r="J560" s="8"/>
    </row>
    <row r="561" spans="1:10" s="3" customFormat="1" x14ac:dyDescent="0.25">
      <c r="A561" s="10"/>
      <c r="B561" s="10"/>
      <c r="C561" s="9"/>
      <c r="D561" s="103"/>
      <c r="E561" s="77"/>
      <c r="F561" s="8"/>
      <c r="G561" s="8"/>
      <c r="H561" s="8"/>
      <c r="I561" s="17"/>
      <c r="J561" s="8"/>
    </row>
    <row r="562" spans="1:10" s="3" customFormat="1" x14ac:dyDescent="0.25">
      <c r="A562" s="10"/>
      <c r="B562" s="10"/>
      <c r="C562" s="9"/>
      <c r="D562" s="103"/>
      <c r="E562" s="77"/>
      <c r="F562" s="8"/>
      <c r="G562" s="8"/>
      <c r="H562" s="8"/>
      <c r="I562" s="17"/>
      <c r="J562" s="8"/>
    </row>
    <row r="563" spans="1:10" s="3" customFormat="1" x14ac:dyDescent="0.25">
      <c r="A563" s="10"/>
      <c r="B563" s="10"/>
      <c r="C563" s="9"/>
      <c r="D563" s="103"/>
      <c r="E563" s="77"/>
      <c r="F563" s="8"/>
      <c r="G563" s="8"/>
      <c r="H563" s="8"/>
      <c r="I563" s="17"/>
      <c r="J563" s="8"/>
    </row>
    <row r="564" spans="1:10" s="3" customFormat="1" x14ac:dyDescent="0.25">
      <c r="A564" s="10"/>
      <c r="B564" s="10"/>
      <c r="C564" s="9"/>
      <c r="D564" s="103"/>
      <c r="E564" s="77"/>
      <c r="F564" s="8"/>
      <c r="G564" s="8"/>
      <c r="H564" s="8"/>
      <c r="I564" s="17"/>
      <c r="J564" s="8"/>
    </row>
    <row r="565" spans="1:10" s="3" customFormat="1" x14ac:dyDescent="0.25">
      <c r="A565" s="10"/>
      <c r="B565" s="10"/>
      <c r="C565" s="9"/>
      <c r="D565" s="103"/>
      <c r="E565" s="77"/>
      <c r="F565" s="8"/>
      <c r="G565" s="8"/>
      <c r="H565" s="8"/>
      <c r="I565" s="17"/>
      <c r="J565" s="8"/>
    </row>
    <row r="566" spans="1:10" s="3" customFormat="1" x14ac:dyDescent="0.25">
      <c r="A566" s="10"/>
      <c r="B566" s="10"/>
      <c r="C566" s="9"/>
      <c r="D566" s="103"/>
      <c r="E566" s="77"/>
      <c r="F566" s="8"/>
      <c r="G566" s="8"/>
      <c r="H566" s="8"/>
      <c r="I566" s="17"/>
      <c r="J566" s="8"/>
    </row>
    <row r="567" spans="1:10" s="3" customFormat="1" x14ac:dyDescent="0.25">
      <c r="A567" s="10"/>
      <c r="B567" s="10"/>
      <c r="C567" s="9"/>
      <c r="D567" s="103"/>
      <c r="E567" s="77"/>
      <c r="F567" s="8"/>
      <c r="G567" s="8"/>
      <c r="H567" s="8"/>
      <c r="I567" s="17"/>
      <c r="J567" s="8"/>
    </row>
    <row r="568" spans="1:10" s="3" customFormat="1" x14ac:dyDescent="0.25">
      <c r="A568" s="10"/>
      <c r="B568" s="10"/>
      <c r="C568" s="9"/>
      <c r="D568" s="103"/>
      <c r="E568" s="77"/>
      <c r="F568" s="8"/>
      <c r="G568" s="8"/>
      <c r="H568" s="8"/>
      <c r="I568" s="17"/>
      <c r="J568" s="8"/>
    </row>
    <row r="569" spans="1:10" s="3" customFormat="1" x14ac:dyDescent="0.25">
      <c r="A569" s="10"/>
      <c r="B569" s="10"/>
      <c r="C569" s="9"/>
      <c r="D569" s="103"/>
      <c r="E569" s="77"/>
      <c r="F569" s="8"/>
      <c r="G569" s="8"/>
      <c r="H569" s="8"/>
      <c r="I569" s="17"/>
      <c r="J569" s="8"/>
    </row>
    <row r="570" spans="1:10" s="3" customFormat="1" x14ac:dyDescent="0.25">
      <c r="A570" s="10"/>
      <c r="B570" s="10"/>
      <c r="C570" s="9"/>
      <c r="D570" s="103"/>
      <c r="E570" s="77"/>
      <c r="F570" s="8"/>
      <c r="G570" s="8"/>
      <c r="H570" s="8"/>
      <c r="I570" s="17"/>
      <c r="J570" s="8"/>
    </row>
    <row r="571" spans="1:10" s="3" customFormat="1" x14ac:dyDescent="0.25">
      <c r="A571" s="10"/>
      <c r="B571" s="10"/>
      <c r="C571" s="9"/>
      <c r="D571" s="103"/>
      <c r="E571" s="77"/>
      <c r="F571" s="8"/>
      <c r="G571" s="8"/>
      <c r="H571" s="8"/>
      <c r="I571" s="17"/>
      <c r="J571" s="8"/>
    </row>
    <row r="572" spans="1:10" s="3" customFormat="1" x14ac:dyDescent="0.25">
      <c r="A572" s="10"/>
      <c r="B572" s="10"/>
      <c r="C572" s="9"/>
      <c r="D572" s="103"/>
      <c r="E572" s="77"/>
      <c r="F572" s="8"/>
      <c r="G572" s="8"/>
      <c r="H572" s="8"/>
      <c r="I572" s="17"/>
      <c r="J572" s="8"/>
    </row>
    <row r="573" spans="1:10" s="3" customFormat="1" x14ac:dyDescent="0.25">
      <c r="A573" s="10"/>
      <c r="B573" s="10"/>
      <c r="C573" s="9"/>
      <c r="D573" s="103"/>
      <c r="E573" s="77"/>
      <c r="F573" s="8"/>
      <c r="G573" s="8"/>
      <c r="H573" s="8"/>
      <c r="I573" s="17"/>
      <c r="J573" s="8"/>
    </row>
    <row r="574" spans="1:10" s="3" customFormat="1" x14ac:dyDescent="0.25">
      <c r="A574" s="10"/>
      <c r="B574" s="10"/>
      <c r="C574" s="9"/>
      <c r="D574" s="103"/>
      <c r="E574" s="77"/>
      <c r="F574" s="8"/>
      <c r="G574" s="8"/>
      <c r="H574" s="8"/>
      <c r="I574" s="17"/>
      <c r="J574" s="8"/>
    </row>
    <row r="575" spans="1:10" s="3" customFormat="1" x14ac:dyDescent="0.25">
      <c r="A575" s="10"/>
      <c r="B575" s="10"/>
      <c r="C575" s="9"/>
      <c r="D575" s="103"/>
      <c r="E575" s="77"/>
      <c r="F575" s="8"/>
      <c r="G575" s="8"/>
      <c r="H575" s="8"/>
      <c r="I575" s="17"/>
      <c r="J575" s="8"/>
    </row>
    <row r="576" spans="1:10" s="3" customFormat="1" x14ac:dyDescent="0.25">
      <c r="A576" s="10"/>
      <c r="B576" s="10"/>
      <c r="C576" s="9"/>
      <c r="D576" s="103"/>
      <c r="E576" s="77"/>
      <c r="F576" s="8"/>
      <c r="G576" s="8"/>
      <c r="H576" s="8"/>
      <c r="I576" s="17"/>
      <c r="J576" s="8"/>
    </row>
    <row r="577" spans="1:11" s="3" customFormat="1" x14ac:dyDescent="0.25">
      <c r="A577" s="10"/>
      <c r="B577" s="10"/>
      <c r="C577" s="9"/>
      <c r="D577" s="103"/>
      <c r="E577" s="77"/>
      <c r="F577" s="8"/>
      <c r="G577" s="8"/>
      <c r="H577" s="8"/>
      <c r="I577" s="17"/>
      <c r="J577" s="8"/>
    </row>
    <row r="578" spans="1:11" s="3" customFormat="1" x14ac:dyDescent="0.25">
      <c r="A578" s="10"/>
      <c r="B578" s="10"/>
      <c r="C578" s="9"/>
      <c r="D578" s="103"/>
      <c r="E578" s="77"/>
      <c r="F578" s="8"/>
      <c r="G578" s="8"/>
      <c r="H578" s="8"/>
      <c r="I578" s="17"/>
      <c r="J578" s="8"/>
    </row>
    <row r="579" spans="1:11" s="3" customFormat="1" x14ac:dyDescent="0.25">
      <c r="A579" s="10"/>
      <c r="B579" s="10"/>
      <c r="C579" s="9"/>
      <c r="D579" s="103"/>
      <c r="E579" s="77"/>
      <c r="F579" s="8"/>
      <c r="G579" s="8"/>
      <c r="H579" s="8"/>
      <c r="I579" s="17"/>
      <c r="J579" s="8"/>
    </row>
    <row r="580" spans="1:11" s="3" customFormat="1" x14ac:dyDescent="0.25">
      <c r="A580" s="10"/>
      <c r="B580" s="10"/>
      <c r="C580" s="9"/>
      <c r="D580" s="103"/>
      <c r="E580" s="77"/>
      <c r="F580" s="8"/>
      <c r="G580" s="8"/>
      <c r="H580" s="8"/>
      <c r="I580" s="17"/>
      <c r="J580" s="8"/>
    </row>
    <row r="581" spans="1:11" s="3" customFormat="1" x14ac:dyDescent="0.25">
      <c r="A581" s="10"/>
      <c r="B581" s="10"/>
      <c r="C581" s="9"/>
      <c r="D581" s="103"/>
      <c r="E581" s="77"/>
      <c r="F581" s="8"/>
      <c r="G581" s="8"/>
      <c r="H581" s="8"/>
      <c r="I581" s="17"/>
      <c r="J581" s="8"/>
    </row>
    <row r="582" spans="1:11" s="3" customFormat="1" x14ac:dyDescent="0.25">
      <c r="A582" s="10"/>
      <c r="B582" s="10"/>
      <c r="C582" s="9"/>
      <c r="D582" s="103"/>
      <c r="E582" s="77"/>
      <c r="F582" s="8"/>
      <c r="G582" s="8"/>
      <c r="H582" s="8"/>
      <c r="I582" s="17"/>
      <c r="J582" s="8"/>
    </row>
    <row r="583" spans="1:11" s="3" customFormat="1" x14ac:dyDescent="0.25">
      <c r="A583" s="10"/>
      <c r="B583" s="10"/>
      <c r="C583" s="9"/>
      <c r="D583" s="103"/>
      <c r="E583" s="77"/>
      <c r="F583" s="8"/>
      <c r="G583" s="8"/>
      <c r="H583" s="8"/>
      <c r="I583" s="17"/>
      <c r="J583" s="8"/>
    </row>
    <row r="584" spans="1:11" s="3" customFormat="1" x14ac:dyDescent="0.25">
      <c r="A584" s="10"/>
      <c r="B584" s="10"/>
      <c r="C584" s="9"/>
      <c r="D584" s="103"/>
      <c r="E584" s="77"/>
      <c r="F584" s="8"/>
      <c r="G584" s="8"/>
      <c r="H584" s="8"/>
      <c r="I584" s="17"/>
      <c r="J584" s="8"/>
    </row>
    <row r="585" spans="1:11" s="3" customFormat="1" x14ac:dyDescent="0.25">
      <c r="A585" s="10"/>
      <c r="B585" s="10"/>
      <c r="C585" s="9"/>
      <c r="D585" s="103"/>
      <c r="E585" s="77"/>
      <c r="F585" s="8"/>
      <c r="G585" s="8"/>
      <c r="H585" s="8"/>
      <c r="I585" s="17"/>
      <c r="J585" s="8"/>
    </row>
    <row r="586" spans="1:11" s="3" customFormat="1" x14ac:dyDescent="0.25">
      <c r="A586" s="10"/>
      <c r="B586" s="10"/>
      <c r="C586" s="9"/>
      <c r="D586" s="103"/>
      <c r="E586" s="77"/>
      <c r="F586" s="8"/>
      <c r="G586" s="8"/>
      <c r="H586" s="8"/>
      <c r="I586" s="17"/>
      <c r="J586" s="8"/>
    </row>
    <row r="587" spans="1:11" s="3" customFormat="1" x14ac:dyDescent="0.25">
      <c r="A587" s="10"/>
      <c r="B587" s="10"/>
      <c r="C587" s="9"/>
      <c r="D587" s="103"/>
      <c r="E587" s="77"/>
      <c r="F587" s="8"/>
      <c r="G587" s="8"/>
      <c r="H587" s="8"/>
      <c r="I587" s="17"/>
      <c r="J587" s="8"/>
    </row>
    <row r="588" spans="1:11" s="7" customFormat="1" x14ac:dyDescent="0.25">
      <c r="A588" s="10"/>
      <c r="B588" s="10"/>
      <c r="C588" s="9"/>
      <c r="D588" s="103"/>
      <c r="E588" s="77"/>
      <c r="F588" s="8"/>
      <c r="G588" s="8"/>
      <c r="H588" s="8"/>
      <c r="I588" s="17"/>
      <c r="J588" s="8"/>
      <c r="K588" s="3"/>
    </row>
    <row r="589" spans="1:11" s="3" customFormat="1" x14ac:dyDescent="0.25">
      <c r="A589" s="10"/>
      <c r="B589" s="10"/>
      <c r="C589" s="9"/>
      <c r="D589" s="103"/>
      <c r="E589" s="77"/>
      <c r="F589" s="8"/>
      <c r="G589" s="8"/>
      <c r="H589" s="8"/>
      <c r="I589" s="17"/>
      <c r="J589" s="8"/>
    </row>
    <row r="590" spans="1:11" s="15" customFormat="1" x14ac:dyDescent="0.25">
      <c r="A590" s="10"/>
      <c r="B590" s="10"/>
      <c r="C590" s="9"/>
      <c r="D590" s="103"/>
      <c r="E590" s="77"/>
      <c r="F590" s="8"/>
      <c r="G590" s="8"/>
      <c r="H590" s="8"/>
      <c r="I590" s="17"/>
      <c r="J590" s="8"/>
      <c r="K590" s="3"/>
    </row>
    <row r="591" spans="1:11" s="3" customFormat="1" x14ac:dyDescent="0.25">
      <c r="A591" s="10"/>
      <c r="B591" s="10"/>
      <c r="C591" s="9"/>
      <c r="D591" s="103"/>
      <c r="E591" s="77"/>
      <c r="F591" s="8"/>
      <c r="G591" s="8"/>
      <c r="H591" s="8"/>
      <c r="I591" s="17"/>
      <c r="J591" s="8"/>
    </row>
    <row r="592" spans="1:11" s="3" customFormat="1" x14ac:dyDescent="0.25">
      <c r="A592" s="10"/>
      <c r="B592" s="10"/>
      <c r="C592" s="9"/>
      <c r="D592" s="103"/>
      <c r="E592" s="77"/>
      <c r="F592" s="8"/>
      <c r="G592" s="8"/>
      <c r="H592" s="8"/>
      <c r="I592" s="17"/>
      <c r="J592" s="8"/>
    </row>
    <row r="593" spans="1:11" s="3" customFormat="1" x14ac:dyDescent="0.25">
      <c r="A593" s="10"/>
      <c r="B593" s="10"/>
      <c r="C593" s="9"/>
      <c r="D593" s="103"/>
      <c r="E593" s="77"/>
      <c r="F593" s="8"/>
      <c r="G593" s="8"/>
      <c r="H593" s="8"/>
      <c r="I593" s="17"/>
      <c r="J593" s="8"/>
    </row>
    <row r="594" spans="1:11" s="3" customFormat="1" x14ac:dyDescent="0.25">
      <c r="A594" s="10"/>
      <c r="B594" s="10"/>
      <c r="C594" s="9"/>
      <c r="D594" s="103"/>
      <c r="E594" s="77"/>
      <c r="F594" s="8"/>
      <c r="G594" s="8"/>
      <c r="H594" s="8"/>
      <c r="I594" s="17"/>
      <c r="J594" s="8"/>
    </row>
    <row r="595" spans="1:11" s="3" customFormat="1" x14ac:dyDescent="0.25">
      <c r="A595" s="10"/>
      <c r="B595" s="10"/>
      <c r="C595" s="9"/>
      <c r="D595" s="103"/>
      <c r="E595" s="77"/>
      <c r="F595" s="8"/>
      <c r="G595" s="8"/>
      <c r="H595" s="8"/>
      <c r="I595" s="17"/>
      <c r="J595" s="8"/>
    </row>
    <row r="596" spans="1:11" s="3" customFormat="1" x14ac:dyDescent="0.25">
      <c r="A596" s="10"/>
      <c r="B596" s="10"/>
      <c r="C596" s="9"/>
      <c r="D596" s="103"/>
      <c r="E596" s="77"/>
      <c r="F596" s="8"/>
      <c r="G596" s="8"/>
      <c r="H596" s="8"/>
      <c r="I596" s="17"/>
      <c r="J596" s="8"/>
    </row>
    <row r="597" spans="1:11" s="3" customFormat="1" x14ac:dyDescent="0.25">
      <c r="A597" s="10"/>
      <c r="B597" s="10"/>
      <c r="C597" s="9"/>
      <c r="D597" s="103"/>
      <c r="E597" s="77"/>
      <c r="F597" s="8"/>
      <c r="G597" s="8"/>
      <c r="H597" s="8"/>
      <c r="I597" s="17"/>
      <c r="J597" s="8"/>
    </row>
    <row r="598" spans="1:11" s="7" customFormat="1" x14ac:dyDescent="0.25">
      <c r="A598" s="10"/>
      <c r="B598" s="10"/>
      <c r="C598" s="9"/>
      <c r="D598" s="103"/>
      <c r="E598" s="77"/>
      <c r="F598" s="8"/>
      <c r="G598" s="8"/>
      <c r="H598" s="8"/>
      <c r="I598" s="17"/>
      <c r="J598" s="8"/>
      <c r="K598" s="3"/>
    </row>
    <row r="599" spans="1:11" s="3" customFormat="1" x14ac:dyDescent="0.25">
      <c r="A599" s="10"/>
      <c r="B599" s="10"/>
      <c r="C599" s="9"/>
      <c r="D599" s="103"/>
      <c r="E599" s="77"/>
      <c r="F599" s="8"/>
      <c r="G599" s="8"/>
      <c r="H599" s="8"/>
      <c r="I599" s="17"/>
      <c r="J599" s="8"/>
    </row>
    <row r="600" spans="1:11" s="15" customFormat="1" x14ac:dyDescent="0.25">
      <c r="A600" s="10"/>
      <c r="B600" s="10"/>
      <c r="C600" s="9"/>
      <c r="D600" s="103"/>
      <c r="E600" s="77"/>
      <c r="F600" s="8"/>
      <c r="G600" s="8"/>
      <c r="H600" s="8"/>
      <c r="I600" s="17"/>
      <c r="J600" s="8"/>
      <c r="K600" s="3"/>
    </row>
    <row r="601" spans="1:11" s="3" customFormat="1" x14ac:dyDescent="0.25">
      <c r="A601" s="10"/>
      <c r="B601" s="10"/>
      <c r="C601" s="9"/>
      <c r="D601" s="103"/>
      <c r="E601" s="77"/>
      <c r="F601" s="8"/>
      <c r="G601" s="8"/>
      <c r="H601" s="8"/>
      <c r="I601" s="17"/>
      <c r="J601" s="8"/>
    </row>
    <row r="602" spans="1:11" s="3" customFormat="1" x14ac:dyDescent="0.25">
      <c r="A602" s="10"/>
      <c r="B602" s="10"/>
      <c r="C602" s="9"/>
      <c r="D602" s="103"/>
      <c r="E602" s="77"/>
      <c r="F602" s="8"/>
      <c r="G602" s="8"/>
      <c r="H602" s="8"/>
      <c r="I602" s="17"/>
      <c r="J602" s="8"/>
    </row>
    <row r="603" spans="1:11" s="3" customFormat="1" x14ac:dyDescent="0.25">
      <c r="A603" s="10"/>
      <c r="B603" s="10"/>
      <c r="C603" s="9"/>
      <c r="D603" s="103"/>
      <c r="E603" s="77"/>
      <c r="F603" s="8"/>
      <c r="G603" s="8"/>
      <c r="H603" s="8"/>
      <c r="I603" s="17"/>
      <c r="J603" s="8"/>
    </row>
    <row r="604" spans="1:11" s="3" customFormat="1" x14ac:dyDescent="0.25">
      <c r="A604" s="10"/>
      <c r="B604" s="10"/>
      <c r="C604" s="9"/>
      <c r="D604" s="103"/>
      <c r="E604" s="77"/>
      <c r="F604" s="8"/>
      <c r="G604" s="8"/>
      <c r="H604" s="8"/>
      <c r="I604" s="17"/>
      <c r="J604" s="8"/>
    </row>
    <row r="605" spans="1:11" s="3" customFormat="1" x14ac:dyDescent="0.25">
      <c r="A605" s="10"/>
      <c r="B605" s="10"/>
      <c r="C605" s="9"/>
      <c r="D605" s="103"/>
      <c r="E605" s="77"/>
      <c r="F605" s="8"/>
      <c r="G605" s="8"/>
      <c r="H605" s="8"/>
      <c r="I605" s="17"/>
      <c r="J605" s="8"/>
    </row>
    <row r="606" spans="1:11" s="3" customFormat="1" x14ac:dyDescent="0.25">
      <c r="A606" s="10"/>
      <c r="B606" s="10"/>
      <c r="C606" s="9"/>
      <c r="D606" s="103"/>
      <c r="E606" s="77"/>
      <c r="F606" s="8"/>
      <c r="G606" s="8"/>
      <c r="H606" s="8"/>
      <c r="I606" s="17"/>
      <c r="J606" s="8"/>
    </row>
    <row r="607" spans="1:11" s="7" customFormat="1" x14ac:dyDescent="0.25">
      <c r="A607" s="10"/>
      <c r="B607" s="10"/>
      <c r="C607" s="9"/>
      <c r="D607" s="103"/>
      <c r="E607" s="77"/>
      <c r="F607" s="8"/>
      <c r="G607" s="8"/>
      <c r="H607" s="8"/>
      <c r="I607" s="17"/>
      <c r="J607" s="8"/>
      <c r="K607" s="3"/>
    </row>
    <row r="608" spans="1:11" s="15" customFormat="1" x14ac:dyDescent="0.25">
      <c r="A608" s="10"/>
      <c r="B608" s="10"/>
      <c r="C608" s="9"/>
      <c r="D608" s="103"/>
      <c r="E608" s="77"/>
      <c r="F608" s="8"/>
      <c r="G608" s="8"/>
      <c r="H608" s="8"/>
      <c r="I608" s="17"/>
      <c r="J608" s="8"/>
      <c r="K608" s="3"/>
    </row>
    <row r="609" spans="1:11" s="3" customFormat="1" x14ac:dyDescent="0.25">
      <c r="A609" s="10"/>
      <c r="B609" s="10"/>
      <c r="C609" s="9"/>
      <c r="D609" s="103"/>
      <c r="E609" s="77"/>
      <c r="F609" s="8"/>
      <c r="G609" s="8"/>
      <c r="H609" s="8"/>
      <c r="I609" s="17"/>
      <c r="J609" s="8"/>
    </row>
    <row r="610" spans="1:11" s="3" customFormat="1" x14ac:dyDescent="0.25">
      <c r="A610" s="10"/>
      <c r="B610" s="10"/>
      <c r="C610" s="9"/>
      <c r="D610" s="103"/>
      <c r="E610" s="77"/>
      <c r="F610" s="8"/>
      <c r="G610" s="8"/>
      <c r="H610" s="8"/>
      <c r="I610" s="17"/>
      <c r="J610" s="8"/>
    </row>
    <row r="611" spans="1:11" s="7" customFormat="1" x14ac:dyDescent="0.25">
      <c r="A611" s="10"/>
      <c r="B611" s="10"/>
      <c r="C611" s="9"/>
      <c r="D611" s="103"/>
      <c r="E611" s="77"/>
      <c r="F611" s="8"/>
      <c r="G611" s="8"/>
      <c r="H611" s="8"/>
      <c r="I611" s="17"/>
      <c r="J611" s="8"/>
      <c r="K611" s="3"/>
    </row>
    <row r="612" spans="1:11" s="3" customFormat="1" x14ac:dyDescent="0.25">
      <c r="A612" s="10"/>
      <c r="B612" s="10"/>
      <c r="C612" s="9"/>
      <c r="D612" s="103"/>
      <c r="E612" s="77"/>
      <c r="F612" s="8"/>
      <c r="G612" s="8"/>
      <c r="H612" s="8"/>
      <c r="I612" s="17"/>
      <c r="J612" s="8"/>
    </row>
    <row r="613" spans="1:11" s="3" customFormat="1" x14ac:dyDescent="0.25">
      <c r="A613" s="10"/>
      <c r="B613" s="10"/>
      <c r="C613" s="9"/>
      <c r="D613" s="103"/>
      <c r="E613" s="77"/>
      <c r="F613" s="8"/>
      <c r="G613" s="8"/>
      <c r="H613" s="8"/>
      <c r="I613" s="17"/>
      <c r="J613" s="8"/>
    </row>
    <row r="614" spans="1:11" s="3" customFormat="1" x14ac:dyDescent="0.25">
      <c r="A614" s="10"/>
      <c r="B614" s="10"/>
      <c r="C614" s="9"/>
      <c r="D614" s="103"/>
      <c r="E614" s="77"/>
      <c r="F614" s="8"/>
      <c r="G614" s="8"/>
      <c r="H614" s="8"/>
      <c r="I614" s="17"/>
      <c r="J614" s="8"/>
    </row>
    <row r="615" spans="1:11" s="3" customFormat="1" x14ac:dyDescent="0.25">
      <c r="A615" s="10"/>
      <c r="B615" s="10"/>
      <c r="C615" s="9"/>
      <c r="D615" s="103"/>
      <c r="E615" s="77"/>
      <c r="F615" s="8"/>
      <c r="G615" s="8"/>
      <c r="H615" s="8"/>
      <c r="I615" s="17"/>
      <c r="J615" s="8"/>
    </row>
    <row r="616" spans="1:11" s="3" customFormat="1" x14ac:dyDescent="0.25">
      <c r="A616" s="10"/>
      <c r="B616" s="10"/>
      <c r="C616" s="9"/>
      <c r="D616" s="103"/>
      <c r="E616" s="77"/>
      <c r="F616" s="8"/>
      <c r="G616" s="8"/>
      <c r="H616" s="8"/>
      <c r="I616" s="17"/>
      <c r="J616" s="8"/>
    </row>
    <row r="617" spans="1:11" s="3" customFormat="1" x14ac:dyDescent="0.25">
      <c r="A617" s="10"/>
      <c r="B617" s="10"/>
      <c r="C617" s="9"/>
      <c r="D617" s="103"/>
      <c r="E617" s="77"/>
      <c r="F617" s="8"/>
      <c r="G617" s="8"/>
      <c r="H617" s="8"/>
      <c r="I617" s="17"/>
      <c r="J617" s="8"/>
    </row>
    <row r="618" spans="1:11" s="3" customFormat="1" x14ac:dyDescent="0.25">
      <c r="A618" s="10"/>
      <c r="B618" s="10"/>
      <c r="C618" s="9"/>
      <c r="D618" s="103"/>
      <c r="E618" s="77"/>
      <c r="F618" s="8"/>
      <c r="G618" s="8"/>
      <c r="H618" s="8"/>
      <c r="I618" s="17"/>
      <c r="J618" s="8"/>
    </row>
    <row r="619" spans="1:11" s="3" customFormat="1" x14ac:dyDescent="0.25">
      <c r="A619" s="10"/>
      <c r="B619" s="10"/>
      <c r="C619" s="9"/>
      <c r="D619" s="103"/>
      <c r="E619" s="77"/>
      <c r="F619" s="8"/>
      <c r="G619" s="8"/>
      <c r="H619" s="8"/>
      <c r="I619" s="17"/>
      <c r="J619" s="8"/>
    </row>
    <row r="620" spans="1:11" s="3" customFormat="1" x14ac:dyDescent="0.25">
      <c r="A620" s="10"/>
      <c r="B620" s="10"/>
      <c r="C620" s="9"/>
      <c r="D620" s="103"/>
      <c r="E620" s="77"/>
      <c r="F620" s="8"/>
      <c r="G620" s="8"/>
      <c r="H620" s="8"/>
      <c r="I620" s="17"/>
      <c r="J620" s="8"/>
    </row>
    <row r="621" spans="1:11" s="3" customFormat="1" x14ac:dyDescent="0.25">
      <c r="A621" s="10"/>
      <c r="B621" s="10"/>
      <c r="C621" s="9"/>
      <c r="D621" s="103"/>
      <c r="E621" s="77"/>
      <c r="F621" s="8"/>
      <c r="G621" s="8"/>
      <c r="H621" s="8"/>
      <c r="I621" s="17"/>
      <c r="J621" s="8"/>
    </row>
    <row r="622" spans="1:11" s="3" customFormat="1" x14ac:dyDescent="0.25">
      <c r="A622" s="10"/>
      <c r="B622" s="10"/>
      <c r="C622" s="9"/>
      <c r="D622" s="103"/>
      <c r="E622" s="77"/>
      <c r="F622" s="8"/>
      <c r="G622" s="8"/>
      <c r="H622" s="8"/>
      <c r="I622" s="17"/>
      <c r="J622" s="8"/>
    </row>
    <row r="623" spans="1:11" s="3" customFormat="1" x14ac:dyDescent="0.25">
      <c r="A623" s="10"/>
      <c r="B623" s="10"/>
      <c r="C623" s="9"/>
      <c r="D623" s="103"/>
      <c r="E623" s="77"/>
      <c r="F623" s="8"/>
      <c r="G623" s="8"/>
      <c r="H623" s="8"/>
      <c r="I623" s="17"/>
      <c r="J623" s="8"/>
    </row>
    <row r="624" spans="1:11" s="3" customFormat="1" x14ac:dyDescent="0.25">
      <c r="A624" s="10"/>
      <c r="B624" s="10"/>
      <c r="C624" s="9"/>
      <c r="D624" s="103"/>
      <c r="E624" s="77"/>
      <c r="F624" s="8"/>
      <c r="G624" s="8"/>
      <c r="H624" s="8"/>
      <c r="I624" s="17"/>
      <c r="J624" s="8"/>
    </row>
    <row r="625" spans="1:11" s="3" customFormat="1" x14ac:dyDescent="0.25">
      <c r="A625" s="10"/>
      <c r="B625" s="10"/>
      <c r="C625" s="9"/>
      <c r="D625" s="103"/>
      <c r="E625" s="77"/>
      <c r="F625" s="8"/>
      <c r="G625" s="8"/>
      <c r="H625" s="8"/>
      <c r="I625" s="17"/>
      <c r="J625" s="8"/>
    </row>
    <row r="626" spans="1:11" s="3" customFormat="1" x14ac:dyDescent="0.25">
      <c r="A626" s="10"/>
      <c r="B626" s="10"/>
      <c r="C626" s="9"/>
      <c r="D626" s="103"/>
      <c r="E626" s="77"/>
      <c r="F626" s="8"/>
      <c r="G626" s="8"/>
      <c r="H626" s="8"/>
      <c r="I626" s="17"/>
      <c r="J626" s="8"/>
    </row>
    <row r="627" spans="1:11" s="3" customFormat="1" x14ac:dyDescent="0.25">
      <c r="A627" s="10"/>
      <c r="B627" s="10"/>
      <c r="C627" s="9"/>
      <c r="D627" s="103"/>
      <c r="E627" s="77"/>
      <c r="F627" s="8"/>
      <c r="G627" s="8"/>
      <c r="H627" s="8"/>
      <c r="I627" s="17"/>
      <c r="J627" s="8"/>
    </row>
    <row r="628" spans="1:11" s="3" customFormat="1" x14ac:dyDescent="0.25">
      <c r="A628" s="10"/>
      <c r="B628" s="10"/>
      <c r="C628" s="9"/>
      <c r="D628" s="103"/>
      <c r="E628" s="77"/>
      <c r="F628" s="8"/>
      <c r="G628" s="8"/>
      <c r="H628" s="8"/>
      <c r="I628" s="17"/>
      <c r="J628" s="8"/>
    </row>
    <row r="629" spans="1:11" s="3" customFormat="1" x14ac:dyDescent="0.25">
      <c r="A629" s="10"/>
      <c r="B629" s="10"/>
      <c r="C629" s="9"/>
      <c r="D629" s="103"/>
      <c r="E629" s="77"/>
      <c r="F629" s="8"/>
      <c r="G629" s="8"/>
      <c r="H629" s="8"/>
      <c r="I629" s="17"/>
      <c r="J629" s="8"/>
    </row>
    <row r="630" spans="1:11" s="3" customFormat="1" x14ac:dyDescent="0.25">
      <c r="A630" s="10"/>
      <c r="B630" s="10"/>
      <c r="C630" s="9"/>
      <c r="D630" s="103"/>
      <c r="E630" s="77"/>
      <c r="F630" s="8"/>
      <c r="G630" s="8"/>
      <c r="H630" s="8"/>
      <c r="I630" s="17"/>
      <c r="J630" s="8"/>
    </row>
    <row r="631" spans="1:11" s="3" customFormat="1" x14ac:dyDescent="0.25">
      <c r="A631" s="10"/>
      <c r="B631" s="10"/>
      <c r="C631" s="9"/>
      <c r="D631" s="103"/>
      <c r="E631" s="77"/>
      <c r="F631" s="8"/>
      <c r="G631" s="8"/>
      <c r="H631" s="8"/>
      <c r="I631" s="17"/>
      <c r="J631" s="8"/>
    </row>
    <row r="632" spans="1:11" s="7" customFormat="1" x14ac:dyDescent="0.25">
      <c r="A632" s="10"/>
      <c r="B632" s="10"/>
      <c r="C632" s="9"/>
      <c r="D632" s="103"/>
      <c r="E632" s="77"/>
      <c r="F632" s="8"/>
      <c r="G632" s="8"/>
      <c r="H632" s="8"/>
      <c r="I632" s="17"/>
      <c r="J632" s="8"/>
      <c r="K632" s="3"/>
    </row>
    <row r="633" spans="1:11" s="3" customFormat="1" x14ac:dyDescent="0.25">
      <c r="A633" s="10"/>
      <c r="B633" s="10"/>
      <c r="C633" s="9"/>
      <c r="D633" s="103"/>
      <c r="E633" s="77"/>
      <c r="F633" s="8"/>
      <c r="G633" s="8"/>
      <c r="H633" s="8"/>
      <c r="I633" s="17"/>
      <c r="J633" s="8"/>
    </row>
    <row r="634" spans="1:11" s="3" customFormat="1" x14ac:dyDescent="0.25">
      <c r="A634" s="10"/>
      <c r="B634" s="10"/>
      <c r="C634" s="9"/>
      <c r="D634" s="103"/>
      <c r="E634" s="77"/>
      <c r="F634" s="8"/>
      <c r="G634" s="8"/>
      <c r="H634" s="8"/>
      <c r="I634" s="17"/>
      <c r="J634" s="8"/>
    </row>
    <row r="635" spans="1:11" s="7" customFormat="1" x14ac:dyDescent="0.25">
      <c r="A635" s="10"/>
      <c r="B635" s="10"/>
      <c r="C635" s="9"/>
      <c r="D635" s="103"/>
      <c r="E635" s="77"/>
      <c r="F635" s="8"/>
      <c r="G635" s="8"/>
      <c r="H635" s="8"/>
      <c r="I635" s="17"/>
      <c r="J635" s="8"/>
      <c r="K635" s="3"/>
    </row>
    <row r="636" spans="1:11" s="3" customFormat="1" x14ac:dyDescent="0.25">
      <c r="A636" s="10"/>
      <c r="B636" s="10"/>
      <c r="C636" s="9"/>
      <c r="D636" s="103"/>
      <c r="E636" s="77"/>
      <c r="F636" s="8"/>
      <c r="G636" s="8"/>
      <c r="H636" s="8"/>
      <c r="I636" s="17"/>
      <c r="J636" s="8"/>
    </row>
    <row r="637" spans="1:11" s="3" customFormat="1" x14ac:dyDescent="0.25">
      <c r="A637" s="10"/>
      <c r="B637" s="10"/>
      <c r="C637" s="9"/>
      <c r="D637" s="103"/>
      <c r="E637" s="77"/>
      <c r="F637" s="8"/>
      <c r="G637" s="8"/>
      <c r="H637" s="8"/>
      <c r="I637" s="17"/>
      <c r="J637" s="8"/>
    </row>
    <row r="638" spans="1:11" s="3" customFormat="1" x14ac:dyDescent="0.25">
      <c r="A638" s="10"/>
      <c r="B638" s="10"/>
      <c r="C638" s="9"/>
      <c r="D638" s="103"/>
      <c r="E638" s="77"/>
      <c r="F638" s="8"/>
      <c r="G638" s="8"/>
      <c r="H638" s="8"/>
      <c r="I638" s="17"/>
      <c r="J638" s="8"/>
    </row>
    <row r="639" spans="1:11" s="3" customFormat="1" x14ac:dyDescent="0.25">
      <c r="A639" s="10"/>
      <c r="B639" s="10"/>
      <c r="C639" s="9"/>
      <c r="D639" s="103"/>
      <c r="E639" s="77"/>
      <c r="F639" s="8"/>
      <c r="G639" s="8"/>
      <c r="H639" s="8"/>
      <c r="I639" s="17"/>
      <c r="J639" s="8"/>
    </row>
    <row r="640" spans="1:11" s="7" customFormat="1" x14ac:dyDescent="0.25">
      <c r="A640" s="10"/>
      <c r="B640" s="10"/>
      <c r="C640" s="9"/>
      <c r="D640" s="103"/>
      <c r="E640" s="77"/>
      <c r="F640" s="8"/>
      <c r="G640" s="8"/>
      <c r="H640" s="8"/>
      <c r="I640" s="17"/>
      <c r="J640" s="8"/>
      <c r="K640" s="3"/>
    </row>
    <row r="641" spans="1:11" s="7" customFormat="1" x14ac:dyDescent="0.25">
      <c r="A641" s="10"/>
      <c r="B641" s="10"/>
      <c r="C641" s="9"/>
      <c r="D641" s="103"/>
      <c r="E641" s="77"/>
      <c r="F641" s="8"/>
      <c r="G641" s="8"/>
      <c r="H641" s="8"/>
      <c r="I641" s="17"/>
      <c r="J641" s="8"/>
      <c r="K641" s="3"/>
    </row>
    <row r="642" spans="1:11" s="3" customFormat="1" x14ac:dyDescent="0.25">
      <c r="A642" s="10"/>
      <c r="B642" s="10"/>
      <c r="C642" s="9"/>
      <c r="D642" s="103"/>
      <c r="E642" s="77"/>
      <c r="F642" s="8"/>
      <c r="G642" s="8"/>
      <c r="H642" s="8"/>
      <c r="I642" s="17"/>
      <c r="J642" s="8"/>
    </row>
    <row r="643" spans="1:11" s="3" customFormat="1" x14ac:dyDescent="0.25">
      <c r="A643" s="10"/>
      <c r="B643" s="10"/>
      <c r="C643" s="9"/>
      <c r="D643" s="103"/>
      <c r="E643" s="77"/>
      <c r="F643" s="8"/>
      <c r="G643" s="8"/>
      <c r="H643" s="8"/>
      <c r="I643" s="17"/>
      <c r="J643" s="8"/>
    </row>
    <row r="644" spans="1:11" s="7" customFormat="1" x14ac:dyDescent="0.25">
      <c r="A644" s="10"/>
      <c r="B644" s="10"/>
      <c r="C644" s="9"/>
      <c r="D644" s="103"/>
      <c r="E644" s="77"/>
      <c r="F644" s="8"/>
      <c r="G644" s="8"/>
      <c r="H644" s="8"/>
      <c r="I644" s="17"/>
      <c r="J644" s="8"/>
      <c r="K644" s="3"/>
    </row>
    <row r="645" spans="1:11" s="3" customFormat="1" x14ac:dyDescent="0.25">
      <c r="A645" s="10"/>
      <c r="B645" s="10"/>
      <c r="C645" s="9"/>
      <c r="D645" s="103"/>
      <c r="E645" s="77"/>
      <c r="F645" s="8"/>
      <c r="G645" s="8"/>
      <c r="H645" s="8"/>
      <c r="I645" s="17"/>
      <c r="J645" s="8"/>
    </row>
    <row r="646" spans="1:11" s="3" customFormat="1" x14ac:dyDescent="0.25">
      <c r="A646" s="10"/>
      <c r="B646" s="10"/>
      <c r="C646" s="9"/>
      <c r="D646" s="103"/>
      <c r="E646" s="77"/>
      <c r="F646" s="8"/>
      <c r="G646" s="8"/>
      <c r="H646" s="8"/>
      <c r="I646" s="17"/>
      <c r="J646" s="8"/>
    </row>
    <row r="647" spans="1:11" x14ac:dyDescent="0.25">
      <c r="A647" s="10"/>
      <c r="K647" s="3"/>
    </row>
    <row r="648" spans="1:11" s="3" customFormat="1" x14ac:dyDescent="0.25">
      <c r="A648" s="10"/>
      <c r="B648" s="10"/>
      <c r="C648" s="9"/>
      <c r="D648" s="103"/>
      <c r="E648" s="77"/>
      <c r="F648" s="8"/>
      <c r="G648" s="8"/>
      <c r="H648" s="8"/>
      <c r="I648" s="17"/>
      <c r="J648" s="8"/>
    </row>
    <row r="649" spans="1:11" s="51" customFormat="1" x14ac:dyDescent="0.25">
      <c r="A649" s="10"/>
      <c r="B649" s="10"/>
      <c r="C649" s="9"/>
      <c r="D649" s="103"/>
      <c r="E649" s="77"/>
      <c r="F649" s="8"/>
      <c r="G649" s="8"/>
      <c r="H649" s="8"/>
      <c r="I649" s="17"/>
      <c r="J649" s="8"/>
      <c r="K649" s="3"/>
    </row>
    <row r="650" spans="1:11" s="8" customFormat="1" x14ac:dyDescent="0.25">
      <c r="A650" s="10"/>
      <c r="B650" s="10"/>
      <c r="C650" s="9"/>
      <c r="D650" s="103"/>
      <c r="E650" s="77"/>
      <c r="I650" s="17"/>
      <c r="K650" s="3"/>
    </row>
    <row r="651" spans="1:11" x14ac:dyDescent="0.25">
      <c r="A651" s="10"/>
      <c r="K651" s="3"/>
    </row>
    <row r="652" spans="1:11" s="8" customFormat="1" x14ac:dyDescent="0.25">
      <c r="A652" s="10"/>
      <c r="B652" s="10"/>
      <c r="C652" s="9"/>
      <c r="D652" s="103"/>
      <c r="E652" s="77"/>
      <c r="I652" s="17"/>
      <c r="K652" s="3"/>
    </row>
    <row r="653" spans="1:11" s="8" customFormat="1" x14ac:dyDescent="0.25">
      <c r="A653" s="10"/>
      <c r="B653" s="10"/>
      <c r="C653" s="9"/>
      <c r="D653" s="103"/>
      <c r="E653" s="77"/>
      <c r="I653" s="17"/>
      <c r="K653" s="3"/>
    </row>
    <row r="654" spans="1:11" s="8" customFormat="1" x14ac:dyDescent="0.25">
      <c r="A654" s="10"/>
      <c r="B654" s="10"/>
      <c r="C654" s="9"/>
      <c r="D654" s="103"/>
      <c r="E654" s="77"/>
      <c r="I654" s="17"/>
      <c r="K654" s="3"/>
    </row>
    <row r="655" spans="1:11" s="8" customFormat="1" x14ac:dyDescent="0.25">
      <c r="A655" s="10"/>
      <c r="B655" s="10"/>
      <c r="C655" s="9"/>
      <c r="D655" s="103"/>
      <c r="E655" s="77"/>
      <c r="I655" s="17"/>
      <c r="K655" s="3"/>
    </row>
    <row r="656" spans="1:11" x14ac:dyDescent="0.25">
      <c r="A656" s="10"/>
      <c r="K656" s="3"/>
    </row>
    <row r="657" spans="1:11" x14ac:dyDescent="0.25">
      <c r="A657" s="10"/>
      <c r="K657" s="3"/>
    </row>
    <row r="658" spans="1:11" x14ac:dyDescent="0.25">
      <c r="A658" s="10"/>
      <c r="K658" s="3"/>
    </row>
    <row r="659" spans="1:11" x14ac:dyDescent="0.25">
      <c r="A659" s="10"/>
      <c r="K659" s="3"/>
    </row>
    <row r="660" spans="1:11" x14ac:dyDescent="0.25">
      <c r="A660" s="10"/>
      <c r="K660" s="3"/>
    </row>
    <row r="661" spans="1:11" x14ac:dyDescent="0.25">
      <c r="A661" s="10"/>
      <c r="K661" s="3"/>
    </row>
    <row r="662" spans="1:11" x14ac:dyDescent="0.25">
      <c r="A662" s="10"/>
      <c r="K662" s="3"/>
    </row>
    <row r="663" spans="1:11" x14ac:dyDescent="0.25">
      <c r="A663" s="10"/>
      <c r="K663" s="3"/>
    </row>
    <row r="664" spans="1:11" x14ac:dyDescent="0.25">
      <c r="A664" s="10"/>
      <c r="K664" s="3"/>
    </row>
    <row r="665" spans="1:11" x14ac:dyDescent="0.25">
      <c r="A665" s="10"/>
      <c r="K665" s="3"/>
    </row>
    <row r="666" spans="1:11" x14ac:dyDescent="0.25">
      <c r="A666" s="10"/>
      <c r="K666" s="3"/>
    </row>
    <row r="667" spans="1:11" x14ac:dyDescent="0.25">
      <c r="A667" s="10"/>
      <c r="K667" s="3"/>
    </row>
    <row r="668" spans="1:11" x14ac:dyDescent="0.25">
      <c r="A668" s="10"/>
      <c r="K668" s="3"/>
    </row>
    <row r="669" spans="1:11" x14ac:dyDescent="0.25">
      <c r="A669" s="10"/>
      <c r="K669" s="3"/>
    </row>
    <row r="670" spans="1:11" x14ac:dyDescent="0.25">
      <c r="A670" s="10"/>
      <c r="K670" s="3"/>
    </row>
    <row r="671" spans="1:11" x14ac:dyDescent="0.25">
      <c r="A671" s="10"/>
      <c r="K671" s="3"/>
    </row>
    <row r="672" spans="1:11" x14ac:dyDescent="0.25">
      <c r="A672" s="10"/>
      <c r="K672" s="3"/>
    </row>
    <row r="673" spans="1:11" x14ac:dyDescent="0.25">
      <c r="A673" s="10"/>
      <c r="K673" s="3"/>
    </row>
    <row r="674" spans="1:11" x14ac:dyDescent="0.25">
      <c r="A674" s="10"/>
      <c r="K674" s="3"/>
    </row>
    <row r="675" spans="1:11" x14ac:dyDescent="0.25">
      <c r="A675" s="10"/>
      <c r="K675" s="3"/>
    </row>
    <row r="676" spans="1:11" x14ac:dyDescent="0.25">
      <c r="A676" s="10"/>
      <c r="K676" s="3"/>
    </row>
    <row r="677" spans="1:11" x14ac:dyDescent="0.25">
      <c r="A677" s="10"/>
      <c r="K677" s="3"/>
    </row>
    <row r="678" spans="1:11" x14ac:dyDescent="0.25">
      <c r="A678" s="10"/>
      <c r="K678" s="3"/>
    </row>
    <row r="679" spans="1:11" x14ac:dyDescent="0.25">
      <c r="A679" s="10"/>
      <c r="K679" s="3"/>
    </row>
    <row r="680" spans="1:11" x14ac:dyDescent="0.25">
      <c r="A680" s="10"/>
      <c r="K680" s="3"/>
    </row>
    <row r="681" spans="1:11" x14ac:dyDescent="0.25">
      <c r="A681" s="10"/>
      <c r="K681" s="3"/>
    </row>
    <row r="682" spans="1:11" x14ac:dyDescent="0.25">
      <c r="A682" s="10"/>
      <c r="K682" s="3"/>
    </row>
    <row r="683" spans="1:11" x14ac:dyDescent="0.25">
      <c r="A683" s="10"/>
      <c r="K683" s="3"/>
    </row>
    <row r="684" spans="1:11" x14ac:dyDescent="0.25">
      <c r="A684" s="10"/>
      <c r="K684" s="3"/>
    </row>
    <row r="685" spans="1:11" x14ac:dyDescent="0.25">
      <c r="A685" s="10"/>
      <c r="K685" s="3"/>
    </row>
    <row r="686" spans="1:11" x14ac:dyDescent="0.25">
      <c r="A686" s="10"/>
      <c r="K686" s="3"/>
    </row>
    <row r="687" spans="1:11" x14ac:dyDescent="0.25">
      <c r="A687" s="10"/>
      <c r="K687" s="3"/>
    </row>
    <row r="688" spans="1:11" x14ac:dyDescent="0.25">
      <c r="A688" s="10"/>
      <c r="K688" s="3"/>
    </row>
    <row r="689" spans="1:11" x14ac:dyDescent="0.25">
      <c r="A689" s="10"/>
      <c r="K689" s="3"/>
    </row>
    <row r="690" spans="1:11" x14ac:dyDescent="0.25">
      <c r="A690" s="10"/>
      <c r="K690" s="3"/>
    </row>
    <row r="691" spans="1:11" x14ac:dyDescent="0.25">
      <c r="A691" s="10"/>
      <c r="K691" s="3"/>
    </row>
    <row r="692" spans="1:11" x14ac:dyDescent="0.25">
      <c r="A692" s="10"/>
      <c r="K692" s="3"/>
    </row>
    <row r="693" spans="1:11" x14ac:dyDescent="0.25">
      <c r="A693" s="10"/>
      <c r="K693" s="3"/>
    </row>
    <row r="694" spans="1:11" x14ac:dyDescent="0.25">
      <c r="A694" s="10"/>
      <c r="K694" s="3"/>
    </row>
    <row r="695" spans="1:11" x14ac:dyDescent="0.25">
      <c r="A695" s="10"/>
      <c r="K695" s="3"/>
    </row>
    <row r="696" spans="1:11" x14ac:dyDescent="0.25">
      <c r="A696" s="10"/>
      <c r="K696" s="3"/>
    </row>
    <row r="697" spans="1:11" x14ac:dyDescent="0.25">
      <c r="A697" s="10"/>
      <c r="K697" s="3"/>
    </row>
    <row r="698" spans="1:11" x14ac:dyDescent="0.25">
      <c r="A698" s="10"/>
      <c r="K698" s="3"/>
    </row>
    <row r="699" spans="1:11" x14ac:dyDescent="0.25">
      <c r="A699" s="10"/>
      <c r="K699" s="3"/>
    </row>
    <row r="700" spans="1:11" x14ac:dyDescent="0.25">
      <c r="A700" s="10"/>
      <c r="K700" s="3"/>
    </row>
    <row r="701" spans="1:11" x14ac:dyDescent="0.25">
      <c r="A701" s="10"/>
      <c r="K701" s="3"/>
    </row>
    <row r="702" spans="1:11" x14ac:dyDescent="0.25">
      <c r="A702" s="10"/>
      <c r="K702" s="3"/>
    </row>
    <row r="703" spans="1:11" x14ac:dyDescent="0.25">
      <c r="A703" s="10"/>
      <c r="K703" s="3"/>
    </row>
    <row r="704" spans="1:11" x14ac:dyDescent="0.25">
      <c r="A704" s="10"/>
      <c r="K704" s="3"/>
    </row>
    <row r="705" spans="1:11" x14ac:dyDescent="0.25">
      <c r="A705" s="10"/>
      <c r="K705" s="3"/>
    </row>
    <row r="706" spans="1:11" x14ac:dyDescent="0.25">
      <c r="A706" s="10"/>
      <c r="K706" s="3"/>
    </row>
    <row r="707" spans="1:11" x14ac:dyDescent="0.25">
      <c r="A707" s="10"/>
      <c r="K707" s="3"/>
    </row>
    <row r="708" spans="1:11" x14ac:dyDescent="0.25">
      <c r="A708" s="10"/>
      <c r="K708" s="3"/>
    </row>
    <row r="709" spans="1:11" x14ac:dyDescent="0.25">
      <c r="A709" s="10"/>
      <c r="K709" s="3"/>
    </row>
    <row r="710" spans="1:11" x14ac:dyDescent="0.25">
      <c r="A710" s="10"/>
      <c r="K710" s="3"/>
    </row>
    <row r="711" spans="1:11" x14ac:dyDescent="0.25">
      <c r="A711" s="10"/>
      <c r="K711" s="3"/>
    </row>
    <row r="712" spans="1:11" x14ac:dyDescent="0.25">
      <c r="A712" s="10"/>
      <c r="K712" s="3"/>
    </row>
    <row r="713" spans="1:11" x14ac:dyDescent="0.25">
      <c r="A713" s="10"/>
      <c r="K713" s="3"/>
    </row>
    <row r="714" spans="1:11" x14ac:dyDescent="0.25">
      <c r="A714" s="10"/>
      <c r="K714" s="3"/>
    </row>
    <row r="715" spans="1:11" x14ac:dyDescent="0.25">
      <c r="A715" s="10"/>
      <c r="K715" s="3"/>
    </row>
    <row r="716" spans="1:11" x14ac:dyDescent="0.25">
      <c r="A716" s="10"/>
      <c r="K716" s="3"/>
    </row>
    <row r="717" spans="1:11" x14ac:dyDescent="0.25">
      <c r="A717" s="10"/>
      <c r="K717" s="3"/>
    </row>
    <row r="718" spans="1:11" x14ac:dyDescent="0.25">
      <c r="A718" s="10"/>
      <c r="K718" s="3"/>
    </row>
    <row r="719" spans="1:11" x14ac:dyDescent="0.25">
      <c r="A719" s="10"/>
      <c r="K719" s="3"/>
    </row>
    <row r="720" spans="1:11" x14ac:dyDescent="0.25">
      <c r="A720" s="10"/>
      <c r="K720" s="3"/>
    </row>
    <row r="721" spans="1:11" x14ac:dyDescent="0.25">
      <c r="A721" s="10"/>
      <c r="K721" s="3"/>
    </row>
    <row r="722" spans="1:11" x14ac:dyDescent="0.25">
      <c r="A722" s="10"/>
      <c r="K722" s="3"/>
    </row>
    <row r="723" spans="1:11" x14ac:dyDescent="0.25">
      <c r="A723" s="10"/>
      <c r="K723" s="3"/>
    </row>
    <row r="724" spans="1:11" x14ac:dyDescent="0.25">
      <c r="A724" s="10"/>
      <c r="K724" s="3"/>
    </row>
    <row r="725" spans="1:11" x14ac:dyDescent="0.25">
      <c r="A725" s="10"/>
      <c r="K725" s="3"/>
    </row>
  </sheetData>
  <mergeCells count="7">
    <mergeCell ref="D557:G557"/>
    <mergeCell ref="A18:J18"/>
    <mergeCell ref="A2:J2"/>
    <mergeCell ref="E481:I482"/>
    <mergeCell ref="D555:G555"/>
    <mergeCell ref="D556:G556"/>
    <mergeCell ref="E525:I526"/>
  </mergeCells>
  <printOptions horizontalCentered="1"/>
  <pageMargins left="0.39370078740157483" right="0.19685039370078741" top="1.3779527559055118" bottom="0.59055118110236227" header="0.39370078740157483" footer="0.31496062992125984"/>
  <pageSetup paperSize="9" scale="85" fitToHeight="16" orientation="portrait" r:id="rId1"/>
  <headerFooter alignWithMargins="0">
    <oddHeader xml:space="preserve">&amp;L&amp;G&amp;R&amp;"Arial,Negrito"&amp;8 </oddHeader>
  </headerFooter>
  <rowBreaks count="1" manualBreakCount="1">
    <brk id="595" max="9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9005" r:id="rId5">
          <objectPr defaultSize="0" autoPict="0" r:id="rId6">
            <anchor moveWithCells="1" sizeWithCells="1">
              <from>
                <xdr:col>4</xdr:col>
                <xdr:colOff>198120</xdr:colOff>
                <xdr:row>540</xdr:row>
                <xdr:rowOff>0</xdr:rowOff>
              </from>
              <to>
                <xdr:col>8</xdr:col>
                <xdr:colOff>480060</xdr:colOff>
                <xdr:row>540</xdr:row>
                <xdr:rowOff>0</xdr:rowOff>
              </to>
            </anchor>
          </objectPr>
        </oleObject>
      </mc:Choice>
      <mc:Fallback>
        <oleObject progId="Equation.3" shapeId="9005" r:id="rId5"/>
      </mc:Fallback>
    </mc:AlternateContent>
    <mc:AlternateContent xmlns:mc="http://schemas.openxmlformats.org/markup-compatibility/2006">
      <mc:Choice Requires="x14">
        <oleObject progId="Equation.3" shapeId="9006" r:id="rId7">
          <objectPr defaultSize="0" autoPict="0" r:id="rId6">
            <anchor moveWithCells="1" sizeWithCells="1">
              <from>
                <xdr:col>4</xdr:col>
                <xdr:colOff>198120</xdr:colOff>
                <xdr:row>480</xdr:row>
                <xdr:rowOff>7620</xdr:rowOff>
              </from>
              <to>
                <xdr:col>8</xdr:col>
                <xdr:colOff>441960</xdr:colOff>
                <xdr:row>482</xdr:row>
                <xdr:rowOff>0</xdr:rowOff>
              </to>
            </anchor>
          </objectPr>
        </oleObject>
      </mc:Choice>
      <mc:Fallback>
        <oleObject progId="Equation.3" shapeId="9006" r:id="rId7"/>
      </mc:Fallback>
    </mc:AlternateContent>
    <mc:AlternateContent xmlns:mc="http://schemas.openxmlformats.org/markup-compatibility/2006">
      <mc:Choice Requires="x14">
        <oleObject progId="Equation.3" shapeId="9007" r:id="rId8">
          <objectPr defaultSize="0" autoPict="0" r:id="rId6">
            <anchor moveWithCells="1" sizeWithCells="1">
              <from>
                <xdr:col>4</xdr:col>
                <xdr:colOff>198120</xdr:colOff>
                <xdr:row>540</xdr:row>
                <xdr:rowOff>0</xdr:rowOff>
              </from>
              <to>
                <xdr:col>8</xdr:col>
                <xdr:colOff>441960</xdr:colOff>
                <xdr:row>540</xdr:row>
                <xdr:rowOff>0</xdr:rowOff>
              </to>
            </anchor>
          </objectPr>
        </oleObject>
      </mc:Choice>
      <mc:Fallback>
        <oleObject progId="Equation.3" shapeId="9007" r:id="rId8"/>
      </mc:Fallback>
    </mc:AlternateContent>
    <mc:AlternateContent xmlns:mc="http://schemas.openxmlformats.org/markup-compatibility/2006">
      <mc:Choice Requires="x14">
        <oleObject progId="Equation.3" shapeId="9008" r:id="rId9">
          <objectPr defaultSize="0" autoPict="0" r:id="rId6">
            <anchor moveWithCells="1" sizeWithCells="1">
              <from>
                <xdr:col>4</xdr:col>
                <xdr:colOff>198120</xdr:colOff>
                <xdr:row>524</xdr:row>
                <xdr:rowOff>7620</xdr:rowOff>
              </from>
              <to>
                <xdr:col>8</xdr:col>
                <xdr:colOff>441960</xdr:colOff>
                <xdr:row>526</xdr:row>
                <xdr:rowOff>0</xdr:rowOff>
              </to>
            </anchor>
          </objectPr>
        </oleObject>
      </mc:Choice>
      <mc:Fallback>
        <oleObject progId="Equation.3" shapeId="9008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showGridLines="0" zoomScale="130" zoomScaleNormal="130" zoomScaleSheetLayoutView="100" workbookViewId="0">
      <selection activeCell="N47" sqref="N47"/>
    </sheetView>
  </sheetViews>
  <sheetFormatPr defaultRowHeight="13.2" x14ac:dyDescent="0.25"/>
  <cols>
    <col min="1" max="1" width="5" style="147" customWidth="1"/>
    <col min="2" max="2" width="34.88671875" style="148" customWidth="1"/>
    <col min="3" max="4" width="10.33203125" style="149" customWidth="1"/>
    <col min="5" max="5" width="12.33203125" style="149" customWidth="1"/>
    <col min="6" max="6" width="6" style="149" customWidth="1"/>
    <col min="7" max="7" width="8.6640625" style="152" customWidth="1"/>
    <col min="8" max="8" width="6.109375" style="152" customWidth="1"/>
    <col min="9" max="9" width="8.6640625" style="152" customWidth="1"/>
    <col min="10" max="10" width="6.88671875" style="152" bestFit="1" customWidth="1"/>
    <col min="11" max="11" width="8.6640625" style="152" customWidth="1"/>
    <col min="12" max="12" width="6.109375" style="152" customWidth="1"/>
    <col min="13" max="13" width="8.6640625" style="152" customWidth="1"/>
    <col min="14" max="14" width="6.6640625" style="152" customWidth="1"/>
    <col min="15" max="15" width="8.6640625" style="152" customWidth="1"/>
    <col min="16" max="16" width="6.109375" style="152" customWidth="1"/>
    <col min="17" max="17" width="8.6640625" style="152" customWidth="1"/>
    <col min="18" max="18" width="6.6640625" style="152" bestFit="1" customWidth="1"/>
    <col min="19" max="19" width="8.6640625" style="152" customWidth="1"/>
    <col min="20" max="20" width="6.109375" style="152" customWidth="1"/>
    <col min="21" max="21" width="8.6640625" style="152" customWidth="1"/>
    <col min="22" max="22" width="6.6640625" style="152" bestFit="1" customWidth="1"/>
    <col min="23" max="260" width="9.109375" style="153"/>
    <col min="261" max="261" width="5" style="153" customWidth="1"/>
    <col min="262" max="262" width="34.88671875" style="153" customWidth="1"/>
    <col min="263" max="264" width="10.33203125" style="153" customWidth="1"/>
    <col min="265" max="265" width="12.33203125" style="153" customWidth="1"/>
    <col min="266" max="266" width="6" style="153" customWidth="1"/>
    <col min="267" max="267" width="8.6640625" style="153" customWidth="1"/>
    <col min="268" max="268" width="6.109375" style="153" customWidth="1"/>
    <col min="269" max="269" width="8.6640625" style="153" customWidth="1"/>
    <col min="270" max="270" width="6.88671875" style="153" bestFit="1" customWidth="1"/>
    <col min="271" max="271" width="8.6640625" style="153" customWidth="1"/>
    <col min="272" max="272" width="6.109375" style="153" customWidth="1"/>
    <col min="273" max="273" width="8.6640625" style="153" customWidth="1"/>
    <col min="274" max="274" width="6.6640625" style="153" bestFit="1" customWidth="1"/>
    <col min="275" max="516" width="9.109375" style="153"/>
    <col min="517" max="517" width="5" style="153" customWidth="1"/>
    <col min="518" max="518" width="34.88671875" style="153" customWidth="1"/>
    <col min="519" max="520" width="10.33203125" style="153" customWidth="1"/>
    <col min="521" max="521" width="12.33203125" style="153" customWidth="1"/>
    <col min="522" max="522" width="6" style="153" customWidth="1"/>
    <col min="523" max="523" width="8.6640625" style="153" customWidth="1"/>
    <col min="524" max="524" width="6.109375" style="153" customWidth="1"/>
    <col min="525" max="525" width="8.6640625" style="153" customWidth="1"/>
    <col min="526" max="526" width="6.88671875" style="153" bestFit="1" customWidth="1"/>
    <col min="527" max="527" width="8.6640625" style="153" customWidth="1"/>
    <col min="528" max="528" width="6.109375" style="153" customWidth="1"/>
    <col min="529" max="529" width="8.6640625" style="153" customWidth="1"/>
    <col min="530" max="530" width="6.6640625" style="153" bestFit="1" customWidth="1"/>
    <col min="531" max="772" width="9.109375" style="153"/>
    <col min="773" max="773" width="5" style="153" customWidth="1"/>
    <col min="774" max="774" width="34.88671875" style="153" customWidth="1"/>
    <col min="775" max="776" width="10.33203125" style="153" customWidth="1"/>
    <col min="777" max="777" width="12.33203125" style="153" customWidth="1"/>
    <col min="778" max="778" width="6" style="153" customWidth="1"/>
    <col min="779" max="779" width="8.6640625" style="153" customWidth="1"/>
    <col min="780" max="780" width="6.109375" style="153" customWidth="1"/>
    <col min="781" max="781" width="8.6640625" style="153" customWidth="1"/>
    <col min="782" max="782" width="6.88671875" style="153" bestFit="1" customWidth="1"/>
    <col min="783" max="783" width="8.6640625" style="153" customWidth="1"/>
    <col min="784" max="784" width="6.109375" style="153" customWidth="1"/>
    <col min="785" max="785" width="8.6640625" style="153" customWidth="1"/>
    <col min="786" max="786" width="6.6640625" style="153" bestFit="1" customWidth="1"/>
    <col min="787" max="1028" width="9.109375" style="153"/>
    <col min="1029" max="1029" width="5" style="153" customWidth="1"/>
    <col min="1030" max="1030" width="34.88671875" style="153" customWidth="1"/>
    <col min="1031" max="1032" width="10.33203125" style="153" customWidth="1"/>
    <col min="1033" max="1033" width="12.33203125" style="153" customWidth="1"/>
    <col min="1034" max="1034" width="6" style="153" customWidth="1"/>
    <col min="1035" max="1035" width="8.6640625" style="153" customWidth="1"/>
    <col min="1036" max="1036" width="6.109375" style="153" customWidth="1"/>
    <col min="1037" max="1037" width="8.6640625" style="153" customWidth="1"/>
    <col min="1038" max="1038" width="6.88671875" style="153" bestFit="1" customWidth="1"/>
    <col min="1039" max="1039" width="8.6640625" style="153" customWidth="1"/>
    <col min="1040" max="1040" width="6.109375" style="153" customWidth="1"/>
    <col min="1041" max="1041" width="8.6640625" style="153" customWidth="1"/>
    <col min="1042" max="1042" width="6.6640625" style="153" bestFit="1" customWidth="1"/>
    <col min="1043" max="1284" width="9.109375" style="153"/>
    <col min="1285" max="1285" width="5" style="153" customWidth="1"/>
    <col min="1286" max="1286" width="34.88671875" style="153" customWidth="1"/>
    <col min="1287" max="1288" width="10.33203125" style="153" customWidth="1"/>
    <col min="1289" max="1289" width="12.33203125" style="153" customWidth="1"/>
    <col min="1290" max="1290" width="6" style="153" customWidth="1"/>
    <col min="1291" max="1291" width="8.6640625" style="153" customWidth="1"/>
    <col min="1292" max="1292" width="6.109375" style="153" customWidth="1"/>
    <col min="1293" max="1293" width="8.6640625" style="153" customWidth="1"/>
    <col min="1294" max="1294" width="6.88671875" style="153" bestFit="1" customWidth="1"/>
    <col min="1295" max="1295" width="8.6640625" style="153" customWidth="1"/>
    <col min="1296" max="1296" width="6.109375" style="153" customWidth="1"/>
    <col min="1297" max="1297" width="8.6640625" style="153" customWidth="1"/>
    <col min="1298" max="1298" width="6.6640625" style="153" bestFit="1" customWidth="1"/>
    <col min="1299" max="1540" width="9.109375" style="153"/>
    <col min="1541" max="1541" width="5" style="153" customWidth="1"/>
    <col min="1542" max="1542" width="34.88671875" style="153" customWidth="1"/>
    <col min="1543" max="1544" width="10.33203125" style="153" customWidth="1"/>
    <col min="1545" max="1545" width="12.33203125" style="153" customWidth="1"/>
    <col min="1546" max="1546" width="6" style="153" customWidth="1"/>
    <col min="1547" max="1547" width="8.6640625" style="153" customWidth="1"/>
    <col min="1548" max="1548" width="6.109375" style="153" customWidth="1"/>
    <col min="1549" max="1549" width="8.6640625" style="153" customWidth="1"/>
    <col min="1550" max="1550" width="6.88671875" style="153" bestFit="1" customWidth="1"/>
    <col min="1551" max="1551" width="8.6640625" style="153" customWidth="1"/>
    <col min="1552" max="1552" width="6.109375" style="153" customWidth="1"/>
    <col min="1553" max="1553" width="8.6640625" style="153" customWidth="1"/>
    <col min="1554" max="1554" width="6.6640625" style="153" bestFit="1" customWidth="1"/>
    <col min="1555" max="1796" width="9.109375" style="153"/>
    <col min="1797" max="1797" width="5" style="153" customWidth="1"/>
    <col min="1798" max="1798" width="34.88671875" style="153" customWidth="1"/>
    <col min="1799" max="1800" width="10.33203125" style="153" customWidth="1"/>
    <col min="1801" max="1801" width="12.33203125" style="153" customWidth="1"/>
    <col min="1802" max="1802" width="6" style="153" customWidth="1"/>
    <col min="1803" max="1803" width="8.6640625" style="153" customWidth="1"/>
    <col min="1804" max="1804" width="6.109375" style="153" customWidth="1"/>
    <col min="1805" max="1805" width="8.6640625" style="153" customWidth="1"/>
    <col min="1806" max="1806" width="6.88671875" style="153" bestFit="1" customWidth="1"/>
    <col min="1807" max="1807" width="8.6640625" style="153" customWidth="1"/>
    <col min="1808" max="1808" width="6.109375" style="153" customWidth="1"/>
    <col min="1809" max="1809" width="8.6640625" style="153" customWidth="1"/>
    <col min="1810" max="1810" width="6.6640625" style="153" bestFit="1" customWidth="1"/>
    <col min="1811" max="2052" width="9.109375" style="153"/>
    <col min="2053" max="2053" width="5" style="153" customWidth="1"/>
    <col min="2054" max="2054" width="34.88671875" style="153" customWidth="1"/>
    <col min="2055" max="2056" width="10.33203125" style="153" customWidth="1"/>
    <col min="2057" max="2057" width="12.33203125" style="153" customWidth="1"/>
    <col min="2058" max="2058" width="6" style="153" customWidth="1"/>
    <col min="2059" max="2059" width="8.6640625" style="153" customWidth="1"/>
    <col min="2060" max="2060" width="6.109375" style="153" customWidth="1"/>
    <col min="2061" max="2061" width="8.6640625" style="153" customWidth="1"/>
    <col min="2062" max="2062" width="6.88671875" style="153" bestFit="1" customWidth="1"/>
    <col min="2063" max="2063" width="8.6640625" style="153" customWidth="1"/>
    <col min="2064" max="2064" width="6.109375" style="153" customWidth="1"/>
    <col min="2065" max="2065" width="8.6640625" style="153" customWidth="1"/>
    <col min="2066" max="2066" width="6.6640625" style="153" bestFit="1" customWidth="1"/>
    <col min="2067" max="2308" width="9.109375" style="153"/>
    <col min="2309" max="2309" width="5" style="153" customWidth="1"/>
    <col min="2310" max="2310" width="34.88671875" style="153" customWidth="1"/>
    <col min="2311" max="2312" width="10.33203125" style="153" customWidth="1"/>
    <col min="2313" max="2313" width="12.33203125" style="153" customWidth="1"/>
    <col min="2314" max="2314" width="6" style="153" customWidth="1"/>
    <col min="2315" max="2315" width="8.6640625" style="153" customWidth="1"/>
    <col min="2316" max="2316" width="6.109375" style="153" customWidth="1"/>
    <col min="2317" max="2317" width="8.6640625" style="153" customWidth="1"/>
    <col min="2318" max="2318" width="6.88671875" style="153" bestFit="1" customWidth="1"/>
    <col min="2319" max="2319" width="8.6640625" style="153" customWidth="1"/>
    <col min="2320" max="2320" width="6.109375" style="153" customWidth="1"/>
    <col min="2321" max="2321" width="8.6640625" style="153" customWidth="1"/>
    <col min="2322" max="2322" width="6.6640625" style="153" bestFit="1" customWidth="1"/>
    <col min="2323" max="2564" width="9.109375" style="153"/>
    <col min="2565" max="2565" width="5" style="153" customWidth="1"/>
    <col min="2566" max="2566" width="34.88671875" style="153" customWidth="1"/>
    <col min="2567" max="2568" width="10.33203125" style="153" customWidth="1"/>
    <col min="2569" max="2569" width="12.33203125" style="153" customWidth="1"/>
    <col min="2570" max="2570" width="6" style="153" customWidth="1"/>
    <col min="2571" max="2571" width="8.6640625" style="153" customWidth="1"/>
    <col min="2572" max="2572" width="6.109375" style="153" customWidth="1"/>
    <col min="2573" max="2573" width="8.6640625" style="153" customWidth="1"/>
    <col min="2574" max="2574" width="6.88671875" style="153" bestFit="1" customWidth="1"/>
    <col min="2575" max="2575" width="8.6640625" style="153" customWidth="1"/>
    <col min="2576" max="2576" width="6.109375" style="153" customWidth="1"/>
    <col min="2577" max="2577" width="8.6640625" style="153" customWidth="1"/>
    <col min="2578" max="2578" width="6.6640625" style="153" bestFit="1" customWidth="1"/>
    <col min="2579" max="2820" width="9.109375" style="153"/>
    <col min="2821" max="2821" width="5" style="153" customWidth="1"/>
    <col min="2822" max="2822" width="34.88671875" style="153" customWidth="1"/>
    <col min="2823" max="2824" width="10.33203125" style="153" customWidth="1"/>
    <col min="2825" max="2825" width="12.33203125" style="153" customWidth="1"/>
    <col min="2826" max="2826" width="6" style="153" customWidth="1"/>
    <col min="2827" max="2827" width="8.6640625" style="153" customWidth="1"/>
    <col min="2828" max="2828" width="6.109375" style="153" customWidth="1"/>
    <col min="2829" max="2829" width="8.6640625" style="153" customWidth="1"/>
    <col min="2830" max="2830" width="6.88671875" style="153" bestFit="1" customWidth="1"/>
    <col min="2831" max="2831" width="8.6640625" style="153" customWidth="1"/>
    <col min="2832" max="2832" width="6.109375" style="153" customWidth="1"/>
    <col min="2833" max="2833" width="8.6640625" style="153" customWidth="1"/>
    <col min="2834" max="2834" width="6.6640625" style="153" bestFit="1" customWidth="1"/>
    <col min="2835" max="3076" width="9.109375" style="153"/>
    <col min="3077" max="3077" width="5" style="153" customWidth="1"/>
    <col min="3078" max="3078" width="34.88671875" style="153" customWidth="1"/>
    <col min="3079" max="3080" width="10.33203125" style="153" customWidth="1"/>
    <col min="3081" max="3081" width="12.33203125" style="153" customWidth="1"/>
    <col min="3082" max="3082" width="6" style="153" customWidth="1"/>
    <col min="3083" max="3083" width="8.6640625" style="153" customWidth="1"/>
    <col min="3084" max="3084" width="6.109375" style="153" customWidth="1"/>
    <col min="3085" max="3085" width="8.6640625" style="153" customWidth="1"/>
    <col min="3086" max="3086" width="6.88671875" style="153" bestFit="1" customWidth="1"/>
    <col min="3087" max="3087" width="8.6640625" style="153" customWidth="1"/>
    <col min="3088" max="3088" width="6.109375" style="153" customWidth="1"/>
    <col min="3089" max="3089" width="8.6640625" style="153" customWidth="1"/>
    <col min="3090" max="3090" width="6.6640625" style="153" bestFit="1" customWidth="1"/>
    <col min="3091" max="3332" width="9.109375" style="153"/>
    <col min="3333" max="3333" width="5" style="153" customWidth="1"/>
    <col min="3334" max="3334" width="34.88671875" style="153" customWidth="1"/>
    <col min="3335" max="3336" width="10.33203125" style="153" customWidth="1"/>
    <col min="3337" max="3337" width="12.33203125" style="153" customWidth="1"/>
    <col min="3338" max="3338" width="6" style="153" customWidth="1"/>
    <col min="3339" max="3339" width="8.6640625" style="153" customWidth="1"/>
    <col min="3340" max="3340" width="6.109375" style="153" customWidth="1"/>
    <col min="3341" max="3341" width="8.6640625" style="153" customWidth="1"/>
    <col min="3342" max="3342" width="6.88671875" style="153" bestFit="1" customWidth="1"/>
    <col min="3343" max="3343" width="8.6640625" style="153" customWidth="1"/>
    <col min="3344" max="3344" width="6.109375" style="153" customWidth="1"/>
    <col min="3345" max="3345" width="8.6640625" style="153" customWidth="1"/>
    <col min="3346" max="3346" width="6.6640625" style="153" bestFit="1" customWidth="1"/>
    <col min="3347" max="3588" width="9.109375" style="153"/>
    <col min="3589" max="3589" width="5" style="153" customWidth="1"/>
    <col min="3590" max="3590" width="34.88671875" style="153" customWidth="1"/>
    <col min="3591" max="3592" width="10.33203125" style="153" customWidth="1"/>
    <col min="3593" max="3593" width="12.33203125" style="153" customWidth="1"/>
    <col min="3594" max="3594" width="6" style="153" customWidth="1"/>
    <col min="3595" max="3595" width="8.6640625" style="153" customWidth="1"/>
    <col min="3596" max="3596" width="6.109375" style="153" customWidth="1"/>
    <col min="3597" max="3597" width="8.6640625" style="153" customWidth="1"/>
    <col min="3598" max="3598" width="6.88671875" style="153" bestFit="1" customWidth="1"/>
    <col min="3599" max="3599" width="8.6640625" style="153" customWidth="1"/>
    <col min="3600" max="3600" width="6.109375" style="153" customWidth="1"/>
    <col min="3601" max="3601" width="8.6640625" style="153" customWidth="1"/>
    <col min="3602" max="3602" width="6.6640625" style="153" bestFit="1" customWidth="1"/>
    <col min="3603" max="3844" width="9.109375" style="153"/>
    <col min="3845" max="3845" width="5" style="153" customWidth="1"/>
    <col min="3846" max="3846" width="34.88671875" style="153" customWidth="1"/>
    <col min="3847" max="3848" width="10.33203125" style="153" customWidth="1"/>
    <col min="3849" max="3849" width="12.33203125" style="153" customWidth="1"/>
    <col min="3850" max="3850" width="6" style="153" customWidth="1"/>
    <col min="3851" max="3851" width="8.6640625" style="153" customWidth="1"/>
    <col min="3852" max="3852" width="6.109375" style="153" customWidth="1"/>
    <col min="3853" max="3853" width="8.6640625" style="153" customWidth="1"/>
    <col min="3854" max="3854" width="6.88671875" style="153" bestFit="1" customWidth="1"/>
    <col min="3855" max="3855" width="8.6640625" style="153" customWidth="1"/>
    <col min="3856" max="3856" width="6.109375" style="153" customWidth="1"/>
    <col min="3857" max="3857" width="8.6640625" style="153" customWidth="1"/>
    <col min="3858" max="3858" width="6.6640625" style="153" bestFit="1" customWidth="1"/>
    <col min="3859" max="4100" width="9.109375" style="153"/>
    <col min="4101" max="4101" width="5" style="153" customWidth="1"/>
    <col min="4102" max="4102" width="34.88671875" style="153" customWidth="1"/>
    <col min="4103" max="4104" width="10.33203125" style="153" customWidth="1"/>
    <col min="4105" max="4105" width="12.33203125" style="153" customWidth="1"/>
    <col min="4106" max="4106" width="6" style="153" customWidth="1"/>
    <col min="4107" max="4107" width="8.6640625" style="153" customWidth="1"/>
    <col min="4108" max="4108" width="6.109375" style="153" customWidth="1"/>
    <col min="4109" max="4109" width="8.6640625" style="153" customWidth="1"/>
    <col min="4110" max="4110" width="6.88671875" style="153" bestFit="1" customWidth="1"/>
    <col min="4111" max="4111" width="8.6640625" style="153" customWidth="1"/>
    <col min="4112" max="4112" width="6.109375" style="153" customWidth="1"/>
    <col min="4113" max="4113" width="8.6640625" style="153" customWidth="1"/>
    <col min="4114" max="4114" width="6.6640625" style="153" bestFit="1" customWidth="1"/>
    <col min="4115" max="4356" width="9.109375" style="153"/>
    <col min="4357" max="4357" width="5" style="153" customWidth="1"/>
    <col min="4358" max="4358" width="34.88671875" style="153" customWidth="1"/>
    <col min="4359" max="4360" width="10.33203125" style="153" customWidth="1"/>
    <col min="4361" max="4361" width="12.33203125" style="153" customWidth="1"/>
    <col min="4362" max="4362" width="6" style="153" customWidth="1"/>
    <col min="4363" max="4363" width="8.6640625" style="153" customWidth="1"/>
    <col min="4364" max="4364" width="6.109375" style="153" customWidth="1"/>
    <col min="4365" max="4365" width="8.6640625" style="153" customWidth="1"/>
    <col min="4366" max="4366" width="6.88671875" style="153" bestFit="1" customWidth="1"/>
    <col min="4367" max="4367" width="8.6640625" style="153" customWidth="1"/>
    <col min="4368" max="4368" width="6.109375" style="153" customWidth="1"/>
    <col min="4369" max="4369" width="8.6640625" style="153" customWidth="1"/>
    <col min="4370" max="4370" width="6.6640625" style="153" bestFit="1" customWidth="1"/>
    <col min="4371" max="4612" width="9.109375" style="153"/>
    <col min="4613" max="4613" width="5" style="153" customWidth="1"/>
    <col min="4614" max="4614" width="34.88671875" style="153" customWidth="1"/>
    <col min="4615" max="4616" width="10.33203125" style="153" customWidth="1"/>
    <col min="4617" max="4617" width="12.33203125" style="153" customWidth="1"/>
    <col min="4618" max="4618" width="6" style="153" customWidth="1"/>
    <col min="4619" max="4619" width="8.6640625" style="153" customWidth="1"/>
    <col min="4620" max="4620" width="6.109375" style="153" customWidth="1"/>
    <col min="4621" max="4621" width="8.6640625" style="153" customWidth="1"/>
    <col min="4622" max="4622" width="6.88671875" style="153" bestFit="1" customWidth="1"/>
    <col min="4623" max="4623" width="8.6640625" style="153" customWidth="1"/>
    <col min="4624" max="4624" width="6.109375" style="153" customWidth="1"/>
    <col min="4625" max="4625" width="8.6640625" style="153" customWidth="1"/>
    <col min="4626" max="4626" width="6.6640625" style="153" bestFit="1" customWidth="1"/>
    <col min="4627" max="4868" width="9.109375" style="153"/>
    <col min="4869" max="4869" width="5" style="153" customWidth="1"/>
    <col min="4870" max="4870" width="34.88671875" style="153" customWidth="1"/>
    <col min="4871" max="4872" width="10.33203125" style="153" customWidth="1"/>
    <col min="4873" max="4873" width="12.33203125" style="153" customWidth="1"/>
    <col min="4874" max="4874" width="6" style="153" customWidth="1"/>
    <col min="4875" max="4875" width="8.6640625" style="153" customWidth="1"/>
    <col min="4876" max="4876" width="6.109375" style="153" customWidth="1"/>
    <col min="4877" max="4877" width="8.6640625" style="153" customWidth="1"/>
    <col min="4878" max="4878" width="6.88671875" style="153" bestFit="1" customWidth="1"/>
    <col min="4879" max="4879" width="8.6640625" style="153" customWidth="1"/>
    <col min="4880" max="4880" width="6.109375" style="153" customWidth="1"/>
    <col min="4881" max="4881" width="8.6640625" style="153" customWidth="1"/>
    <col min="4882" max="4882" width="6.6640625" style="153" bestFit="1" customWidth="1"/>
    <col min="4883" max="5124" width="9.109375" style="153"/>
    <col min="5125" max="5125" width="5" style="153" customWidth="1"/>
    <col min="5126" max="5126" width="34.88671875" style="153" customWidth="1"/>
    <col min="5127" max="5128" width="10.33203125" style="153" customWidth="1"/>
    <col min="5129" max="5129" width="12.33203125" style="153" customWidth="1"/>
    <col min="5130" max="5130" width="6" style="153" customWidth="1"/>
    <col min="5131" max="5131" width="8.6640625" style="153" customWidth="1"/>
    <col min="5132" max="5132" width="6.109375" style="153" customWidth="1"/>
    <col min="5133" max="5133" width="8.6640625" style="153" customWidth="1"/>
    <col min="5134" max="5134" width="6.88671875" style="153" bestFit="1" customWidth="1"/>
    <col min="5135" max="5135" width="8.6640625" style="153" customWidth="1"/>
    <col min="5136" max="5136" width="6.109375" style="153" customWidth="1"/>
    <col min="5137" max="5137" width="8.6640625" style="153" customWidth="1"/>
    <col min="5138" max="5138" width="6.6640625" style="153" bestFit="1" customWidth="1"/>
    <col min="5139" max="5380" width="9.109375" style="153"/>
    <col min="5381" max="5381" width="5" style="153" customWidth="1"/>
    <col min="5382" max="5382" width="34.88671875" style="153" customWidth="1"/>
    <col min="5383" max="5384" width="10.33203125" style="153" customWidth="1"/>
    <col min="5385" max="5385" width="12.33203125" style="153" customWidth="1"/>
    <col min="5386" max="5386" width="6" style="153" customWidth="1"/>
    <col min="5387" max="5387" width="8.6640625" style="153" customWidth="1"/>
    <col min="5388" max="5388" width="6.109375" style="153" customWidth="1"/>
    <col min="5389" max="5389" width="8.6640625" style="153" customWidth="1"/>
    <col min="5390" max="5390" width="6.88671875" style="153" bestFit="1" customWidth="1"/>
    <col min="5391" max="5391" width="8.6640625" style="153" customWidth="1"/>
    <col min="5392" max="5392" width="6.109375" style="153" customWidth="1"/>
    <col min="5393" max="5393" width="8.6640625" style="153" customWidth="1"/>
    <col min="5394" max="5394" width="6.6640625" style="153" bestFit="1" customWidth="1"/>
    <col min="5395" max="5636" width="9.109375" style="153"/>
    <col min="5637" max="5637" width="5" style="153" customWidth="1"/>
    <col min="5638" max="5638" width="34.88671875" style="153" customWidth="1"/>
    <col min="5639" max="5640" width="10.33203125" style="153" customWidth="1"/>
    <col min="5641" max="5641" width="12.33203125" style="153" customWidth="1"/>
    <col min="5642" max="5642" width="6" style="153" customWidth="1"/>
    <col min="5643" max="5643" width="8.6640625" style="153" customWidth="1"/>
    <col min="5644" max="5644" width="6.109375" style="153" customWidth="1"/>
    <col min="5645" max="5645" width="8.6640625" style="153" customWidth="1"/>
    <col min="5646" max="5646" width="6.88671875" style="153" bestFit="1" customWidth="1"/>
    <col min="5647" max="5647" width="8.6640625" style="153" customWidth="1"/>
    <col min="5648" max="5648" width="6.109375" style="153" customWidth="1"/>
    <col min="5649" max="5649" width="8.6640625" style="153" customWidth="1"/>
    <col min="5650" max="5650" width="6.6640625" style="153" bestFit="1" customWidth="1"/>
    <col min="5651" max="5892" width="9.109375" style="153"/>
    <col min="5893" max="5893" width="5" style="153" customWidth="1"/>
    <col min="5894" max="5894" width="34.88671875" style="153" customWidth="1"/>
    <col min="5895" max="5896" width="10.33203125" style="153" customWidth="1"/>
    <col min="5897" max="5897" width="12.33203125" style="153" customWidth="1"/>
    <col min="5898" max="5898" width="6" style="153" customWidth="1"/>
    <col min="5899" max="5899" width="8.6640625" style="153" customWidth="1"/>
    <col min="5900" max="5900" width="6.109375" style="153" customWidth="1"/>
    <col min="5901" max="5901" width="8.6640625" style="153" customWidth="1"/>
    <col min="5902" max="5902" width="6.88671875" style="153" bestFit="1" customWidth="1"/>
    <col min="5903" max="5903" width="8.6640625" style="153" customWidth="1"/>
    <col min="5904" max="5904" width="6.109375" style="153" customWidth="1"/>
    <col min="5905" max="5905" width="8.6640625" style="153" customWidth="1"/>
    <col min="5906" max="5906" width="6.6640625" style="153" bestFit="1" customWidth="1"/>
    <col min="5907" max="6148" width="9.109375" style="153"/>
    <col min="6149" max="6149" width="5" style="153" customWidth="1"/>
    <col min="6150" max="6150" width="34.88671875" style="153" customWidth="1"/>
    <col min="6151" max="6152" width="10.33203125" style="153" customWidth="1"/>
    <col min="6153" max="6153" width="12.33203125" style="153" customWidth="1"/>
    <col min="6154" max="6154" width="6" style="153" customWidth="1"/>
    <col min="6155" max="6155" width="8.6640625" style="153" customWidth="1"/>
    <col min="6156" max="6156" width="6.109375" style="153" customWidth="1"/>
    <col min="6157" max="6157" width="8.6640625" style="153" customWidth="1"/>
    <col min="6158" max="6158" width="6.88671875" style="153" bestFit="1" customWidth="1"/>
    <col min="6159" max="6159" width="8.6640625" style="153" customWidth="1"/>
    <col min="6160" max="6160" width="6.109375" style="153" customWidth="1"/>
    <col min="6161" max="6161" width="8.6640625" style="153" customWidth="1"/>
    <col min="6162" max="6162" width="6.6640625" style="153" bestFit="1" customWidth="1"/>
    <col min="6163" max="6404" width="9.109375" style="153"/>
    <col min="6405" max="6405" width="5" style="153" customWidth="1"/>
    <col min="6406" max="6406" width="34.88671875" style="153" customWidth="1"/>
    <col min="6407" max="6408" width="10.33203125" style="153" customWidth="1"/>
    <col min="6409" max="6409" width="12.33203125" style="153" customWidth="1"/>
    <col min="6410" max="6410" width="6" style="153" customWidth="1"/>
    <col min="6411" max="6411" width="8.6640625" style="153" customWidth="1"/>
    <col min="6412" max="6412" width="6.109375" style="153" customWidth="1"/>
    <col min="6413" max="6413" width="8.6640625" style="153" customWidth="1"/>
    <col min="6414" max="6414" width="6.88671875" style="153" bestFit="1" customWidth="1"/>
    <col min="6415" max="6415" width="8.6640625" style="153" customWidth="1"/>
    <col min="6416" max="6416" width="6.109375" style="153" customWidth="1"/>
    <col min="6417" max="6417" width="8.6640625" style="153" customWidth="1"/>
    <col min="6418" max="6418" width="6.6640625" style="153" bestFit="1" customWidth="1"/>
    <col min="6419" max="6660" width="9.109375" style="153"/>
    <col min="6661" max="6661" width="5" style="153" customWidth="1"/>
    <col min="6662" max="6662" width="34.88671875" style="153" customWidth="1"/>
    <col min="6663" max="6664" width="10.33203125" style="153" customWidth="1"/>
    <col min="6665" max="6665" width="12.33203125" style="153" customWidth="1"/>
    <col min="6666" max="6666" width="6" style="153" customWidth="1"/>
    <col min="6667" max="6667" width="8.6640625" style="153" customWidth="1"/>
    <col min="6668" max="6668" width="6.109375" style="153" customWidth="1"/>
    <col min="6669" max="6669" width="8.6640625" style="153" customWidth="1"/>
    <col min="6670" max="6670" width="6.88671875" style="153" bestFit="1" customWidth="1"/>
    <col min="6671" max="6671" width="8.6640625" style="153" customWidth="1"/>
    <col min="6672" max="6672" width="6.109375" style="153" customWidth="1"/>
    <col min="6673" max="6673" width="8.6640625" style="153" customWidth="1"/>
    <col min="6674" max="6674" width="6.6640625" style="153" bestFit="1" customWidth="1"/>
    <col min="6675" max="6916" width="9.109375" style="153"/>
    <col min="6917" max="6917" width="5" style="153" customWidth="1"/>
    <col min="6918" max="6918" width="34.88671875" style="153" customWidth="1"/>
    <col min="6919" max="6920" width="10.33203125" style="153" customWidth="1"/>
    <col min="6921" max="6921" width="12.33203125" style="153" customWidth="1"/>
    <col min="6922" max="6922" width="6" style="153" customWidth="1"/>
    <col min="6923" max="6923" width="8.6640625" style="153" customWidth="1"/>
    <col min="6924" max="6924" width="6.109375" style="153" customWidth="1"/>
    <col min="6925" max="6925" width="8.6640625" style="153" customWidth="1"/>
    <col min="6926" max="6926" width="6.88671875" style="153" bestFit="1" customWidth="1"/>
    <col min="6927" max="6927" width="8.6640625" style="153" customWidth="1"/>
    <col min="6928" max="6928" width="6.109375" style="153" customWidth="1"/>
    <col min="6929" max="6929" width="8.6640625" style="153" customWidth="1"/>
    <col min="6930" max="6930" width="6.6640625" style="153" bestFit="1" customWidth="1"/>
    <col min="6931" max="7172" width="9.109375" style="153"/>
    <col min="7173" max="7173" width="5" style="153" customWidth="1"/>
    <col min="7174" max="7174" width="34.88671875" style="153" customWidth="1"/>
    <col min="7175" max="7176" width="10.33203125" style="153" customWidth="1"/>
    <col min="7177" max="7177" width="12.33203125" style="153" customWidth="1"/>
    <col min="7178" max="7178" width="6" style="153" customWidth="1"/>
    <col min="7179" max="7179" width="8.6640625" style="153" customWidth="1"/>
    <col min="7180" max="7180" width="6.109375" style="153" customWidth="1"/>
    <col min="7181" max="7181" width="8.6640625" style="153" customWidth="1"/>
    <col min="7182" max="7182" width="6.88671875" style="153" bestFit="1" customWidth="1"/>
    <col min="7183" max="7183" width="8.6640625" style="153" customWidth="1"/>
    <col min="7184" max="7184" width="6.109375" style="153" customWidth="1"/>
    <col min="7185" max="7185" width="8.6640625" style="153" customWidth="1"/>
    <col min="7186" max="7186" width="6.6640625" style="153" bestFit="1" customWidth="1"/>
    <col min="7187" max="7428" width="9.109375" style="153"/>
    <col min="7429" max="7429" width="5" style="153" customWidth="1"/>
    <col min="7430" max="7430" width="34.88671875" style="153" customWidth="1"/>
    <col min="7431" max="7432" width="10.33203125" style="153" customWidth="1"/>
    <col min="7433" max="7433" width="12.33203125" style="153" customWidth="1"/>
    <col min="7434" max="7434" width="6" style="153" customWidth="1"/>
    <col min="7435" max="7435" width="8.6640625" style="153" customWidth="1"/>
    <col min="7436" max="7436" width="6.109375" style="153" customWidth="1"/>
    <col min="7437" max="7437" width="8.6640625" style="153" customWidth="1"/>
    <col min="7438" max="7438" width="6.88671875" style="153" bestFit="1" customWidth="1"/>
    <col min="7439" max="7439" width="8.6640625" style="153" customWidth="1"/>
    <col min="7440" max="7440" width="6.109375" style="153" customWidth="1"/>
    <col min="7441" max="7441" width="8.6640625" style="153" customWidth="1"/>
    <col min="7442" max="7442" width="6.6640625" style="153" bestFit="1" customWidth="1"/>
    <col min="7443" max="7684" width="9.109375" style="153"/>
    <col min="7685" max="7685" width="5" style="153" customWidth="1"/>
    <col min="7686" max="7686" width="34.88671875" style="153" customWidth="1"/>
    <col min="7687" max="7688" width="10.33203125" style="153" customWidth="1"/>
    <col min="7689" max="7689" width="12.33203125" style="153" customWidth="1"/>
    <col min="7690" max="7690" width="6" style="153" customWidth="1"/>
    <col min="7691" max="7691" width="8.6640625" style="153" customWidth="1"/>
    <col min="7692" max="7692" width="6.109375" style="153" customWidth="1"/>
    <col min="7693" max="7693" width="8.6640625" style="153" customWidth="1"/>
    <col min="7694" max="7694" width="6.88671875" style="153" bestFit="1" customWidth="1"/>
    <col min="7695" max="7695" width="8.6640625" style="153" customWidth="1"/>
    <col min="7696" max="7696" width="6.109375" style="153" customWidth="1"/>
    <col min="7697" max="7697" width="8.6640625" style="153" customWidth="1"/>
    <col min="7698" max="7698" width="6.6640625" style="153" bestFit="1" customWidth="1"/>
    <col min="7699" max="7940" width="9.109375" style="153"/>
    <col min="7941" max="7941" width="5" style="153" customWidth="1"/>
    <col min="7942" max="7942" width="34.88671875" style="153" customWidth="1"/>
    <col min="7943" max="7944" width="10.33203125" style="153" customWidth="1"/>
    <col min="7945" max="7945" width="12.33203125" style="153" customWidth="1"/>
    <col min="7946" max="7946" width="6" style="153" customWidth="1"/>
    <col min="7947" max="7947" width="8.6640625" style="153" customWidth="1"/>
    <col min="7948" max="7948" width="6.109375" style="153" customWidth="1"/>
    <col min="7949" max="7949" width="8.6640625" style="153" customWidth="1"/>
    <col min="7950" max="7950" width="6.88671875" style="153" bestFit="1" customWidth="1"/>
    <col min="7951" max="7951" width="8.6640625" style="153" customWidth="1"/>
    <col min="7952" max="7952" width="6.109375" style="153" customWidth="1"/>
    <col min="7953" max="7953" width="8.6640625" style="153" customWidth="1"/>
    <col min="7954" max="7954" width="6.6640625" style="153" bestFit="1" customWidth="1"/>
    <col min="7955" max="8196" width="9.109375" style="153"/>
    <col min="8197" max="8197" width="5" style="153" customWidth="1"/>
    <col min="8198" max="8198" width="34.88671875" style="153" customWidth="1"/>
    <col min="8199" max="8200" width="10.33203125" style="153" customWidth="1"/>
    <col min="8201" max="8201" width="12.33203125" style="153" customWidth="1"/>
    <col min="8202" max="8202" width="6" style="153" customWidth="1"/>
    <col min="8203" max="8203" width="8.6640625" style="153" customWidth="1"/>
    <col min="8204" max="8204" width="6.109375" style="153" customWidth="1"/>
    <col min="8205" max="8205" width="8.6640625" style="153" customWidth="1"/>
    <col min="8206" max="8206" width="6.88671875" style="153" bestFit="1" customWidth="1"/>
    <col min="8207" max="8207" width="8.6640625" style="153" customWidth="1"/>
    <col min="8208" max="8208" width="6.109375" style="153" customWidth="1"/>
    <col min="8209" max="8209" width="8.6640625" style="153" customWidth="1"/>
    <col min="8210" max="8210" width="6.6640625" style="153" bestFit="1" customWidth="1"/>
    <col min="8211" max="8452" width="9.109375" style="153"/>
    <col min="8453" max="8453" width="5" style="153" customWidth="1"/>
    <col min="8454" max="8454" width="34.88671875" style="153" customWidth="1"/>
    <col min="8455" max="8456" width="10.33203125" style="153" customWidth="1"/>
    <col min="8457" max="8457" width="12.33203125" style="153" customWidth="1"/>
    <col min="8458" max="8458" width="6" style="153" customWidth="1"/>
    <col min="8459" max="8459" width="8.6640625" style="153" customWidth="1"/>
    <col min="8460" max="8460" width="6.109375" style="153" customWidth="1"/>
    <col min="8461" max="8461" width="8.6640625" style="153" customWidth="1"/>
    <col min="8462" max="8462" width="6.88671875" style="153" bestFit="1" customWidth="1"/>
    <col min="8463" max="8463" width="8.6640625" style="153" customWidth="1"/>
    <col min="8464" max="8464" width="6.109375" style="153" customWidth="1"/>
    <col min="8465" max="8465" width="8.6640625" style="153" customWidth="1"/>
    <col min="8466" max="8466" width="6.6640625" style="153" bestFit="1" customWidth="1"/>
    <col min="8467" max="8708" width="9.109375" style="153"/>
    <col min="8709" max="8709" width="5" style="153" customWidth="1"/>
    <col min="8710" max="8710" width="34.88671875" style="153" customWidth="1"/>
    <col min="8711" max="8712" width="10.33203125" style="153" customWidth="1"/>
    <col min="8713" max="8713" width="12.33203125" style="153" customWidth="1"/>
    <col min="8714" max="8714" width="6" style="153" customWidth="1"/>
    <col min="8715" max="8715" width="8.6640625" style="153" customWidth="1"/>
    <col min="8716" max="8716" width="6.109375" style="153" customWidth="1"/>
    <col min="8717" max="8717" width="8.6640625" style="153" customWidth="1"/>
    <col min="8718" max="8718" width="6.88671875" style="153" bestFit="1" customWidth="1"/>
    <col min="8719" max="8719" width="8.6640625" style="153" customWidth="1"/>
    <col min="8720" max="8720" width="6.109375" style="153" customWidth="1"/>
    <col min="8721" max="8721" width="8.6640625" style="153" customWidth="1"/>
    <col min="8722" max="8722" width="6.6640625" style="153" bestFit="1" customWidth="1"/>
    <col min="8723" max="8964" width="9.109375" style="153"/>
    <col min="8965" max="8965" width="5" style="153" customWidth="1"/>
    <col min="8966" max="8966" width="34.88671875" style="153" customWidth="1"/>
    <col min="8967" max="8968" width="10.33203125" style="153" customWidth="1"/>
    <col min="8969" max="8969" width="12.33203125" style="153" customWidth="1"/>
    <col min="8970" max="8970" width="6" style="153" customWidth="1"/>
    <col min="8971" max="8971" width="8.6640625" style="153" customWidth="1"/>
    <col min="8972" max="8972" width="6.109375" style="153" customWidth="1"/>
    <col min="8973" max="8973" width="8.6640625" style="153" customWidth="1"/>
    <col min="8974" max="8974" width="6.88671875" style="153" bestFit="1" customWidth="1"/>
    <col min="8975" max="8975" width="8.6640625" style="153" customWidth="1"/>
    <col min="8976" max="8976" width="6.109375" style="153" customWidth="1"/>
    <col min="8977" max="8977" width="8.6640625" style="153" customWidth="1"/>
    <col min="8978" max="8978" width="6.6640625" style="153" bestFit="1" customWidth="1"/>
    <col min="8979" max="9220" width="9.109375" style="153"/>
    <col min="9221" max="9221" width="5" style="153" customWidth="1"/>
    <col min="9222" max="9222" width="34.88671875" style="153" customWidth="1"/>
    <col min="9223" max="9224" width="10.33203125" style="153" customWidth="1"/>
    <col min="9225" max="9225" width="12.33203125" style="153" customWidth="1"/>
    <col min="9226" max="9226" width="6" style="153" customWidth="1"/>
    <col min="9227" max="9227" width="8.6640625" style="153" customWidth="1"/>
    <col min="9228" max="9228" width="6.109375" style="153" customWidth="1"/>
    <col min="9229" max="9229" width="8.6640625" style="153" customWidth="1"/>
    <col min="9230" max="9230" width="6.88671875" style="153" bestFit="1" customWidth="1"/>
    <col min="9231" max="9231" width="8.6640625" style="153" customWidth="1"/>
    <col min="9232" max="9232" width="6.109375" style="153" customWidth="1"/>
    <col min="9233" max="9233" width="8.6640625" style="153" customWidth="1"/>
    <col min="9234" max="9234" width="6.6640625" style="153" bestFit="1" customWidth="1"/>
    <col min="9235" max="9476" width="9.109375" style="153"/>
    <col min="9477" max="9477" width="5" style="153" customWidth="1"/>
    <col min="9478" max="9478" width="34.88671875" style="153" customWidth="1"/>
    <col min="9479" max="9480" width="10.33203125" style="153" customWidth="1"/>
    <col min="9481" max="9481" width="12.33203125" style="153" customWidth="1"/>
    <col min="9482" max="9482" width="6" style="153" customWidth="1"/>
    <col min="9483" max="9483" width="8.6640625" style="153" customWidth="1"/>
    <col min="9484" max="9484" width="6.109375" style="153" customWidth="1"/>
    <col min="9485" max="9485" width="8.6640625" style="153" customWidth="1"/>
    <col min="9486" max="9486" width="6.88671875" style="153" bestFit="1" customWidth="1"/>
    <col min="9487" max="9487" width="8.6640625" style="153" customWidth="1"/>
    <col min="9488" max="9488" width="6.109375" style="153" customWidth="1"/>
    <col min="9489" max="9489" width="8.6640625" style="153" customWidth="1"/>
    <col min="9490" max="9490" width="6.6640625" style="153" bestFit="1" customWidth="1"/>
    <col min="9491" max="9732" width="9.109375" style="153"/>
    <col min="9733" max="9733" width="5" style="153" customWidth="1"/>
    <col min="9734" max="9734" width="34.88671875" style="153" customWidth="1"/>
    <col min="9735" max="9736" width="10.33203125" style="153" customWidth="1"/>
    <col min="9737" max="9737" width="12.33203125" style="153" customWidth="1"/>
    <col min="9738" max="9738" width="6" style="153" customWidth="1"/>
    <col min="9739" max="9739" width="8.6640625" style="153" customWidth="1"/>
    <col min="9740" max="9740" width="6.109375" style="153" customWidth="1"/>
    <col min="9741" max="9741" width="8.6640625" style="153" customWidth="1"/>
    <col min="9742" max="9742" width="6.88671875" style="153" bestFit="1" customWidth="1"/>
    <col min="9743" max="9743" width="8.6640625" style="153" customWidth="1"/>
    <col min="9744" max="9744" width="6.109375" style="153" customWidth="1"/>
    <col min="9745" max="9745" width="8.6640625" style="153" customWidth="1"/>
    <col min="9746" max="9746" width="6.6640625" style="153" bestFit="1" customWidth="1"/>
    <col min="9747" max="9988" width="9.109375" style="153"/>
    <col min="9989" max="9989" width="5" style="153" customWidth="1"/>
    <col min="9990" max="9990" width="34.88671875" style="153" customWidth="1"/>
    <col min="9991" max="9992" width="10.33203125" style="153" customWidth="1"/>
    <col min="9993" max="9993" width="12.33203125" style="153" customWidth="1"/>
    <col min="9994" max="9994" width="6" style="153" customWidth="1"/>
    <col min="9995" max="9995" width="8.6640625" style="153" customWidth="1"/>
    <col min="9996" max="9996" width="6.109375" style="153" customWidth="1"/>
    <col min="9997" max="9997" width="8.6640625" style="153" customWidth="1"/>
    <col min="9998" max="9998" width="6.88671875" style="153" bestFit="1" customWidth="1"/>
    <col min="9999" max="9999" width="8.6640625" style="153" customWidth="1"/>
    <col min="10000" max="10000" width="6.109375" style="153" customWidth="1"/>
    <col min="10001" max="10001" width="8.6640625" style="153" customWidth="1"/>
    <col min="10002" max="10002" width="6.6640625" style="153" bestFit="1" customWidth="1"/>
    <col min="10003" max="10244" width="9.109375" style="153"/>
    <col min="10245" max="10245" width="5" style="153" customWidth="1"/>
    <col min="10246" max="10246" width="34.88671875" style="153" customWidth="1"/>
    <col min="10247" max="10248" width="10.33203125" style="153" customWidth="1"/>
    <col min="10249" max="10249" width="12.33203125" style="153" customWidth="1"/>
    <col min="10250" max="10250" width="6" style="153" customWidth="1"/>
    <col min="10251" max="10251" width="8.6640625" style="153" customWidth="1"/>
    <col min="10252" max="10252" width="6.109375" style="153" customWidth="1"/>
    <col min="10253" max="10253" width="8.6640625" style="153" customWidth="1"/>
    <col min="10254" max="10254" width="6.88671875" style="153" bestFit="1" customWidth="1"/>
    <col min="10255" max="10255" width="8.6640625" style="153" customWidth="1"/>
    <col min="10256" max="10256" width="6.109375" style="153" customWidth="1"/>
    <col min="10257" max="10257" width="8.6640625" style="153" customWidth="1"/>
    <col min="10258" max="10258" width="6.6640625" style="153" bestFit="1" customWidth="1"/>
    <col min="10259" max="10500" width="9.109375" style="153"/>
    <col min="10501" max="10501" width="5" style="153" customWidth="1"/>
    <col min="10502" max="10502" width="34.88671875" style="153" customWidth="1"/>
    <col min="10503" max="10504" width="10.33203125" style="153" customWidth="1"/>
    <col min="10505" max="10505" width="12.33203125" style="153" customWidth="1"/>
    <col min="10506" max="10506" width="6" style="153" customWidth="1"/>
    <col min="10507" max="10507" width="8.6640625" style="153" customWidth="1"/>
    <col min="10508" max="10508" width="6.109375" style="153" customWidth="1"/>
    <col min="10509" max="10509" width="8.6640625" style="153" customWidth="1"/>
    <col min="10510" max="10510" width="6.88671875" style="153" bestFit="1" customWidth="1"/>
    <col min="10511" max="10511" width="8.6640625" style="153" customWidth="1"/>
    <col min="10512" max="10512" width="6.109375" style="153" customWidth="1"/>
    <col min="10513" max="10513" width="8.6640625" style="153" customWidth="1"/>
    <col min="10514" max="10514" width="6.6640625" style="153" bestFit="1" customWidth="1"/>
    <col min="10515" max="10756" width="9.109375" style="153"/>
    <col min="10757" max="10757" width="5" style="153" customWidth="1"/>
    <col min="10758" max="10758" width="34.88671875" style="153" customWidth="1"/>
    <col min="10759" max="10760" width="10.33203125" style="153" customWidth="1"/>
    <col min="10761" max="10761" width="12.33203125" style="153" customWidth="1"/>
    <col min="10762" max="10762" width="6" style="153" customWidth="1"/>
    <col min="10763" max="10763" width="8.6640625" style="153" customWidth="1"/>
    <col min="10764" max="10764" width="6.109375" style="153" customWidth="1"/>
    <col min="10765" max="10765" width="8.6640625" style="153" customWidth="1"/>
    <col min="10766" max="10766" width="6.88671875" style="153" bestFit="1" customWidth="1"/>
    <col min="10767" max="10767" width="8.6640625" style="153" customWidth="1"/>
    <col min="10768" max="10768" width="6.109375" style="153" customWidth="1"/>
    <col min="10769" max="10769" width="8.6640625" style="153" customWidth="1"/>
    <col min="10770" max="10770" width="6.6640625" style="153" bestFit="1" customWidth="1"/>
    <col min="10771" max="11012" width="9.109375" style="153"/>
    <col min="11013" max="11013" width="5" style="153" customWidth="1"/>
    <col min="11014" max="11014" width="34.88671875" style="153" customWidth="1"/>
    <col min="11015" max="11016" width="10.33203125" style="153" customWidth="1"/>
    <col min="11017" max="11017" width="12.33203125" style="153" customWidth="1"/>
    <col min="11018" max="11018" width="6" style="153" customWidth="1"/>
    <col min="11019" max="11019" width="8.6640625" style="153" customWidth="1"/>
    <col min="11020" max="11020" width="6.109375" style="153" customWidth="1"/>
    <col min="11021" max="11021" width="8.6640625" style="153" customWidth="1"/>
    <col min="11022" max="11022" width="6.88671875" style="153" bestFit="1" customWidth="1"/>
    <col min="11023" max="11023" width="8.6640625" style="153" customWidth="1"/>
    <col min="11024" max="11024" width="6.109375" style="153" customWidth="1"/>
    <col min="11025" max="11025" width="8.6640625" style="153" customWidth="1"/>
    <col min="11026" max="11026" width="6.6640625" style="153" bestFit="1" customWidth="1"/>
    <col min="11027" max="11268" width="9.109375" style="153"/>
    <col min="11269" max="11269" width="5" style="153" customWidth="1"/>
    <col min="11270" max="11270" width="34.88671875" style="153" customWidth="1"/>
    <col min="11271" max="11272" width="10.33203125" style="153" customWidth="1"/>
    <col min="11273" max="11273" width="12.33203125" style="153" customWidth="1"/>
    <col min="11274" max="11274" width="6" style="153" customWidth="1"/>
    <col min="11275" max="11275" width="8.6640625" style="153" customWidth="1"/>
    <col min="11276" max="11276" width="6.109375" style="153" customWidth="1"/>
    <col min="11277" max="11277" width="8.6640625" style="153" customWidth="1"/>
    <col min="11278" max="11278" width="6.88671875" style="153" bestFit="1" customWidth="1"/>
    <col min="11279" max="11279" width="8.6640625" style="153" customWidth="1"/>
    <col min="11280" max="11280" width="6.109375" style="153" customWidth="1"/>
    <col min="11281" max="11281" width="8.6640625" style="153" customWidth="1"/>
    <col min="11282" max="11282" width="6.6640625" style="153" bestFit="1" customWidth="1"/>
    <col min="11283" max="11524" width="9.109375" style="153"/>
    <col min="11525" max="11525" width="5" style="153" customWidth="1"/>
    <col min="11526" max="11526" width="34.88671875" style="153" customWidth="1"/>
    <col min="11527" max="11528" width="10.33203125" style="153" customWidth="1"/>
    <col min="11529" max="11529" width="12.33203125" style="153" customWidth="1"/>
    <col min="11530" max="11530" width="6" style="153" customWidth="1"/>
    <col min="11531" max="11531" width="8.6640625" style="153" customWidth="1"/>
    <col min="11532" max="11532" width="6.109375" style="153" customWidth="1"/>
    <col min="11533" max="11533" width="8.6640625" style="153" customWidth="1"/>
    <col min="11534" max="11534" width="6.88671875" style="153" bestFit="1" customWidth="1"/>
    <col min="11535" max="11535" width="8.6640625" style="153" customWidth="1"/>
    <col min="11536" max="11536" width="6.109375" style="153" customWidth="1"/>
    <col min="11537" max="11537" width="8.6640625" style="153" customWidth="1"/>
    <col min="11538" max="11538" width="6.6640625" style="153" bestFit="1" customWidth="1"/>
    <col min="11539" max="11780" width="9.109375" style="153"/>
    <col min="11781" max="11781" width="5" style="153" customWidth="1"/>
    <col min="11782" max="11782" width="34.88671875" style="153" customWidth="1"/>
    <col min="11783" max="11784" width="10.33203125" style="153" customWidth="1"/>
    <col min="11785" max="11785" width="12.33203125" style="153" customWidth="1"/>
    <col min="11786" max="11786" width="6" style="153" customWidth="1"/>
    <col min="11787" max="11787" width="8.6640625" style="153" customWidth="1"/>
    <col min="11788" max="11788" width="6.109375" style="153" customWidth="1"/>
    <col min="11789" max="11789" width="8.6640625" style="153" customWidth="1"/>
    <col min="11790" max="11790" width="6.88671875" style="153" bestFit="1" customWidth="1"/>
    <col min="11791" max="11791" width="8.6640625" style="153" customWidth="1"/>
    <col min="11792" max="11792" width="6.109375" style="153" customWidth="1"/>
    <col min="11793" max="11793" width="8.6640625" style="153" customWidth="1"/>
    <col min="11794" max="11794" width="6.6640625" style="153" bestFit="1" customWidth="1"/>
    <col min="11795" max="12036" width="9.109375" style="153"/>
    <col min="12037" max="12037" width="5" style="153" customWidth="1"/>
    <col min="12038" max="12038" width="34.88671875" style="153" customWidth="1"/>
    <col min="12039" max="12040" width="10.33203125" style="153" customWidth="1"/>
    <col min="12041" max="12041" width="12.33203125" style="153" customWidth="1"/>
    <col min="12042" max="12042" width="6" style="153" customWidth="1"/>
    <col min="12043" max="12043" width="8.6640625" style="153" customWidth="1"/>
    <col min="12044" max="12044" width="6.109375" style="153" customWidth="1"/>
    <col min="12045" max="12045" width="8.6640625" style="153" customWidth="1"/>
    <col min="12046" max="12046" width="6.88671875" style="153" bestFit="1" customWidth="1"/>
    <col min="12047" max="12047" width="8.6640625" style="153" customWidth="1"/>
    <col min="12048" max="12048" width="6.109375" style="153" customWidth="1"/>
    <col min="12049" max="12049" width="8.6640625" style="153" customWidth="1"/>
    <col min="12050" max="12050" width="6.6640625" style="153" bestFit="1" customWidth="1"/>
    <col min="12051" max="12292" width="9.109375" style="153"/>
    <col min="12293" max="12293" width="5" style="153" customWidth="1"/>
    <col min="12294" max="12294" width="34.88671875" style="153" customWidth="1"/>
    <col min="12295" max="12296" width="10.33203125" style="153" customWidth="1"/>
    <col min="12297" max="12297" width="12.33203125" style="153" customWidth="1"/>
    <col min="12298" max="12298" width="6" style="153" customWidth="1"/>
    <col min="12299" max="12299" width="8.6640625" style="153" customWidth="1"/>
    <col min="12300" max="12300" width="6.109375" style="153" customWidth="1"/>
    <col min="12301" max="12301" width="8.6640625" style="153" customWidth="1"/>
    <col min="12302" max="12302" width="6.88671875" style="153" bestFit="1" customWidth="1"/>
    <col min="12303" max="12303" width="8.6640625" style="153" customWidth="1"/>
    <col min="12304" max="12304" width="6.109375" style="153" customWidth="1"/>
    <col min="12305" max="12305" width="8.6640625" style="153" customWidth="1"/>
    <col min="12306" max="12306" width="6.6640625" style="153" bestFit="1" customWidth="1"/>
    <col min="12307" max="12548" width="9.109375" style="153"/>
    <col min="12549" max="12549" width="5" style="153" customWidth="1"/>
    <col min="12550" max="12550" width="34.88671875" style="153" customWidth="1"/>
    <col min="12551" max="12552" width="10.33203125" style="153" customWidth="1"/>
    <col min="12553" max="12553" width="12.33203125" style="153" customWidth="1"/>
    <col min="12554" max="12554" width="6" style="153" customWidth="1"/>
    <col min="12555" max="12555" width="8.6640625" style="153" customWidth="1"/>
    <col min="12556" max="12556" width="6.109375" style="153" customWidth="1"/>
    <col min="12557" max="12557" width="8.6640625" style="153" customWidth="1"/>
    <col min="12558" max="12558" width="6.88671875" style="153" bestFit="1" customWidth="1"/>
    <col min="12559" max="12559" width="8.6640625" style="153" customWidth="1"/>
    <col min="12560" max="12560" width="6.109375" style="153" customWidth="1"/>
    <col min="12561" max="12561" width="8.6640625" style="153" customWidth="1"/>
    <col min="12562" max="12562" width="6.6640625" style="153" bestFit="1" customWidth="1"/>
    <col min="12563" max="12804" width="9.109375" style="153"/>
    <col min="12805" max="12805" width="5" style="153" customWidth="1"/>
    <col min="12806" max="12806" width="34.88671875" style="153" customWidth="1"/>
    <col min="12807" max="12808" width="10.33203125" style="153" customWidth="1"/>
    <col min="12809" max="12809" width="12.33203125" style="153" customWidth="1"/>
    <col min="12810" max="12810" width="6" style="153" customWidth="1"/>
    <col min="12811" max="12811" width="8.6640625" style="153" customWidth="1"/>
    <col min="12812" max="12812" width="6.109375" style="153" customWidth="1"/>
    <col min="12813" max="12813" width="8.6640625" style="153" customWidth="1"/>
    <col min="12814" max="12814" width="6.88671875" style="153" bestFit="1" customWidth="1"/>
    <col min="12815" max="12815" width="8.6640625" style="153" customWidth="1"/>
    <col min="12816" max="12816" width="6.109375" style="153" customWidth="1"/>
    <col min="12817" max="12817" width="8.6640625" style="153" customWidth="1"/>
    <col min="12818" max="12818" width="6.6640625" style="153" bestFit="1" customWidth="1"/>
    <col min="12819" max="13060" width="9.109375" style="153"/>
    <col min="13061" max="13061" width="5" style="153" customWidth="1"/>
    <col min="13062" max="13062" width="34.88671875" style="153" customWidth="1"/>
    <col min="13063" max="13064" width="10.33203125" style="153" customWidth="1"/>
    <col min="13065" max="13065" width="12.33203125" style="153" customWidth="1"/>
    <col min="13066" max="13066" width="6" style="153" customWidth="1"/>
    <col min="13067" max="13067" width="8.6640625" style="153" customWidth="1"/>
    <col min="13068" max="13068" width="6.109375" style="153" customWidth="1"/>
    <col min="13069" max="13069" width="8.6640625" style="153" customWidth="1"/>
    <col min="13070" max="13070" width="6.88671875" style="153" bestFit="1" customWidth="1"/>
    <col min="13071" max="13071" width="8.6640625" style="153" customWidth="1"/>
    <col min="13072" max="13072" width="6.109375" style="153" customWidth="1"/>
    <col min="13073" max="13073" width="8.6640625" style="153" customWidth="1"/>
    <col min="13074" max="13074" width="6.6640625" style="153" bestFit="1" customWidth="1"/>
    <col min="13075" max="13316" width="9.109375" style="153"/>
    <col min="13317" max="13317" width="5" style="153" customWidth="1"/>
    <col min="13318" max="13318" width="34.88671875" style="153" customWidth="1"/>
    <col min="13319" max="13320" width="10.33203125" style="153" customWidth="1"/>
    <col min="13321" max="13321" width="12.33203125" style="153" customWidth="1"/>
    <col min="13322" max="13322" width="6" style="153" customWidth="1"/>
    <col min="13323" max="13323" width="8.6640625" style="153" customWidth="1"/>
    <col min="13324" max="13324" width="6.109375" style="153" customWidth="1"/>
    <col min="13325" max="13325" width="8.6640625" style="153" customWidth="1"/>
    <col min="13326" max="13326" width="6.88671875" style="153" bestFit="1" customWidth="1"/>
    <col min="13327" max="13327" width="8.6640625" style="153" customWidth="1"/>
    <col min="13328" max="13328" width="6.109375" style="153" customWidth="1"/>
    <col min="13329" max="13329" width="8.6640625" style="153" customWidth="1"/>
    <col min="13330" max="13330" width="6.6640625" style="153" bestFit="1" customWidth="1"/>
    <col min="13331" max="13572" width="9.109375" style="153"/>
    <col min="13573" max="13573" width="5" style="153" customWidth="1"/>
    <col min="13574" max="13574" width="34.88671875" style="153" customWidth="1"/>
    <col min="13575" max="13576" width="10.33203125" style="153" customWidth="1"/>
    <col min="13577" max="13577" width="12.33203125" style="153" customWidth="1"/>
    <col min="13578" max="13578" width="6" style="153" customWidth="1"/>
    <col min="13579" max="13579" width="8.6640625" style="153" customWidth="1"/>
    <col min="13580" max="13580" width="6.109375" style="153" customWidth="1"/>
    <col min="13581" max="13581" width="8.6640625" style="153" customWidth="1"/>
    <col min="13582" max="13582" width="6.88671875" style="153" bestFit="1" customWidth="1"/>
    <col min="13583" max="13583" width="8.6640625" style="153" customWidth="1"/>
    <col min="13584" max="13584" width="6.109375" style="153" customWidth="1"/>
    <col min="13585" max="13585" width="8.6640625" style="153" customWidth="1"/>
    <col min="13586" max="13586" width="6.6640625" style="153" bestFit="1" customWidth="1"/>
    <col min="13587" max="13828" width="9.109375" style="153"/>
    <col min="13829" max="13829" width="5" style="153" customWidth="1"/>
    <col min="13830" max="13830" width="34.88671875" style="153" customWidth="1"/>
    <col min="13831" max="13832" width="10.33203125" style="153" customWidth="1"/>
    <col min="13833" max="13833" width="12.33203125" style="153" customWidth="1"/>
    <col min="13834" max="13834" width="6" style="153" customWidth="1"/>
    <col min="13835" max="13835" width="8.6640625" style="153" customWidth="1"/>
    <col min="13836" max="13836" width="6.109375" style="153" customWidth="1"/>
    <col min="13837" max="13837" width="8.6640625" style="153" customWidth="1"/>
    <col min="13838" max="13838" width="6.88671875" style="153" bestFit="1" customWidth="1"/>
    <col min="13839" max="13839" width="8.6640625" style="153" customWidth="1"/>
    <col min="13840" max="13840" width="6.109375" style="153" customWidth="1"/>
    <col min="13841" max="13841" width="8.6640625" style="153" customWidth="1"/>
    <col min="13842" max="13842" width="6.6640625" style="153" bestFit="1" customWidth="1"/>
    <col min="13843" max="14084" width="9.109375" style="153"/>
    <col min="14085" max="14085" width="5" style="153" customWidth="1"/>
    <col min="14086" max="14086" width="34.88671875" style="153" customWidth="1"/>
    <col min="14087" max="14088" width="10.33203125" style="153" customWidth="1"/>
    <col min="14089" max="14089" width="12.33203125" style="153" customWidth="1"/>
    <col min="14090" max="14090" width="6" style="153" customWidth="1"/>
    <col min="14091" max="14091" width="8.6640625" style="153" customWidth="1"/>
    <col min="14092" max="14092" width="6.109375" style="153" customWidth="1"/>
    <col min="14093" max="14093" width="8.6640625" style="153" customWidth="1"/>
    <col min="14094" max="14094" width="6.88671875" style="153" bestFit="1" customWidth="1"/>
    <col min="14095" max="14095" width="8.6640625" style="153" customWidth="1"/>
    <col min="14096" max="14096" width="6.109375" style="153" customWidth="1"/>
    <col min="14097" max="14097" width="8.6640625" style="153" customWidth="1"/>
    <col min="14098" max="14098" width="6.6640625" style="153" bestFit="1" customWidth="1"/>
    <col min="14099" max="14340" width="9.109375" style="153"/>
    <col min="14341" max="14341" width="5" style="153" customWidth="1"/>
    <col min="14342" max="14342" width="34.88671875" style="153" customWidth="1"/>
    <col min="14343" max="14344" width="10.33203125" style="153" customWidth="1"/>
    <col min="14345" max="14345" width="12.33203125" style="153" customWidth="1"/>
    <col min="14346" max="14346" width="6" style="153" customWidth="1"/>
    <col min="14347" max="14347" width="8.6640625" style="153" customWidth="1"/>
    <col min="14348" max="14348" width="6.109375" style="153" customWidth="1"/>
    <col min="14349" max="14349" width="8.6640625" style="153" customWidth="1"/>
    <col min="14350" max="14350" width="6.88671875" style="153" bestFit="1" customWidth="1"/>
    <col min="14351" max="14351" width="8.6640625" style="153" customWidth="1"/>
    <col min="14352" max="14352" width="6.109375" style="153" customWidth="1"/>
    <col min="14353" max="14353" width="8.6640625" style="153" customWidth="1"/>
    <col min="14354" max="14354" width="6.6640625" style="153" bestFit="1" customWidth="1"/>
    <col min="14355" max="14596" width="9.109375" style="153"/>
    <col min="14597" max="14597" width="5" style="153" customWidth="1"/>
    <col min="14598" max="14598" width="34.88671875" style="153" customWidth="1"/>
    <col min="14599" max="14600" width="10.33203125" style="153" customWidth="1"/>
    <col min="14601" max="14601" width="12.33203125" style="153" customWidth="1"/>
    <col min="14602" max="14602" width="6" style="153" customWidth="1"/>
    <col min="14603" max="14603" width="8.6640625" style="153" customWidth="1"/>
    <col min="14604" max="14604" width="6.109375" style="153" customWidth="1"/>
    <col min="14605" max="14605" width="8.6640625" style="153" customWidth="1"/>
    <col min="14606" max="14606" width="6.88671875" style="153" bestFit="1" customWidth="1"/>
    <col min="14607" max="14607" width="8.6640625" style="153" customWidth="1"/>
    <col min="14608" max="14608" width="6.109375" style="153" customWidth="1"/>
    <col min="14609" max="14609" width="8.6640625" style="153" customWidth="1"/>
    <col min="14610" max="14610" width="6.6640625" style="153" bestFit="1" customWidth="1"/>
    <col min="14611" max="14852" width="9.109375" style="153"/>
    <col min="14853" max="14853" width="5" style="153" customWidth="1"/>
    <col min="14854" max="14854" width="34.88671875" style="153" customWidth="1"/>
    <col min="14855" max="14856" width="10.33203125" style="153" customWidth="1"/>
    <col min="14857" max="14857" width="12.33203125" style="153" customWidth="1"/>
    <col min="14858" max="14858" width="6" style="153" customWidth="1"/>
    <col min="14859" max="14859" width="8.6640625" style="153" customWidth="1"/>
    <col min="14860" max="14860" width="6.109375" style="153" customWidth="1"/>
    <col min="14861" max="14861" width="8.6640625" style="153" customWidth="1"/>
    <col min="14862" max="14862" width="6.88671875" style="153" bestFit="1" customWidth="1"/>
    <col min="14863" max="14863" width="8.6640625" style="153" customWidth="1"/>
    <col min="14864" max="14864" width="6.109375" style="153" customWidth="1"/>
    <col min="14865" max="14865" width="8.6640625" style="153" customWidth="1"/>
    <col min="14866" max="14866" width="6.6640625" style="153" bestFit="1" customWidth="1"/>
    <col min="14867" max="15108" width="9.109375" style="153"/>
    <col min="15109" max="15109" width="5" style="153" customWidth="1"/>
    <col min="15110" max="15110" width="34.88671875" style="153" customWidth="1"/>
    <col min="15111" max="15112" width="10.33203125" style="153" customWidth="1"/>
    <col min="15113" max="15113" width="12.33203125" style="153" customWidth="1"/>
    <col min="15114" max="15114" width="6" style="153" customWidth="1"/>
    <col min="15115" max="15115" width="8.6640625" style="153" customWidth="1"/>
    <col min="15116" max="15116" width="6.109375" style="153" customWidth="1"/>
    <col min="15117" max="15117" width="8.6640625" style="153" customWidth="1"/>
    <col min="15118" max="15118" width="6.88671875" style="153" bestFit="1" customWidth="1"/>
    <col min="15119" max="15119" width="8.6640625" style="153" customWidth="1"/>
    <col min="15120" max="15120" width="6.109375" style="153" customWidth="1"/>
    <col min="15121" max="15121" width="8.6640625" style="153" customWidth="1"/>
    <col min="15122" max="15122" width="6.6640625" style="153" bestFit="1" customWidth="1"/>
    <col min="15123" max="15364" width="9.109375" style="153"/>
    <col min="15365" max="15365" width="5" style="153" customWidth="1"/>
    <col min="15366" max="15366" width="34.88671875" style="153" customWidth="1"/>
    <col min="15367" max="15368" width="10.33203125" style="153" customWidth="1"/>
    <col min="15369" max="15369" width="12.33203125" style="153" customWidth="1"/>
    <col min="15370" max="15370" width="6" style="153" customWidth="1"/>
    <col min="15371" max="15371" width="8.6640625" style="153" customWidth="1"/>
    <col min="15372" max="15372" width="6.109375" style="153" customWidth="1"/>
    <col min="15373" max="15373" width="8.6640625" style="153" customWidth="1"/>
    <col min="15374" max="15374" width="6.88671875" style="153" bestFit="1" customWidth="1"/>
    <col min="15375" max="15375" width="8.6640625" style="153" customWidth="1"/>
    <col min="15376" max="15376" width="6.109375" style="153" customWidth="1"/>
    <col min="15377" max="15377" width="8.6640625" style="153" customWidth="1"/>
    <col min="15378" max="15378" width="6.6640625" style="153" bestFit="1" customWidth="1"/>
    <col min="15379" max="15620" width="9.109375" style="153"/>
    <col min="15621" max="15621" width="5" style="153" customWidth="1"/>
    <col min="15622" max="15622" width="34.88671875" style="153" customWidth="1"/>
    <col min="15623" max="15624" width="10.33203125" style="153" customWidth="1"/>
    <col min="15625" max="15625" width="12.33203125" style="153" customWidth="1"/>
    <col min="15626" max="15626" width="6" style="153" customWidth="1"/>
    <col min="15627" max="15627" width="8.6640625" style="153" customWidth="1"/>
    <col min="15628" max="15628" width="6.109375" style="153" customWidth="1"/>
    <col min="15629" max="15629" width="8.6640625" style="153" customWidth="1"/>
    <col min="15630" max="15630" width="6.88671875" style="153" bestFit="1" customWidth="1"/>
    <col min="15631" max="15631" width="8.6640625" style="153" customWidth="1"/>
    <col min="15632" max="15632" width="6.109375" style="153" customWidth="1"/>
    <col min="15633" max="15633" width="8.6640625" style="153" customWidth="1"/>
    <col min="15634" max="15634" width="6.6640625" style="153" bestFit="1" customWidth="1"/>
    <col min="15635" max="15876" width="9.109375" style="153"/>
    <col min="15877" max="15877" width="5" style="153" customWidth="1"/>
    <col min="15878" max="15878" width="34.88671875" style="153" customWidth="1"/>
    <col min="15879" max="15880" width="10.33203125" style="153" customWidth="1"/>
    <col min="15881" max="15881" width="12.33203125" style="153" customWidth="1"/>
    <col min="15882" max="15882" width="6" style="153" customWidth="1"/>
    <col min="15883" max="15883" width="8.6640625" style="153" customWidth="1"/>
    <col min="15884" max="15884" width="6.109375" style="153" customWidth="1"/>
    <col min="15885" max="15885" width="8.6640625" style="153" customWidth="1"/>
    <col min="15886" max="15886" width="6.88671875" style="153" bestFit="1" customWidth="1"/>
    <col min="15887" max="15887" width="8.6640625" style="153" customWidth="1"/>
    <col min="15888" max="15888" width="6.109375" style="153" customWidth="1"/>
    <col min="15889" max="15889" width="8.6640625" style="153" customWidth="1"/>
    <col min="15890" max="15890" width="6.6640625" style="153" bestFit="1" customWidth="1"/>
    <col min="15891" max="16132" width="9.109375" style="153"/>
    <col min="16133" max="16133" width="5" style="153" customWidth="1"/>
    <col min="16134" max="16134" width="34.88671875" style="153" customWidth="1"/>
    <col min="16135" max="16136" width="10.33203125" style="153" customWidth="1"/>
    <col min="16137" max="16137" width="12.33203125" style="153" customWidth="1"/>
    <col min="16138" max="16138" width="6" style="153" customWidth="1"/>
    <col min="16139" max="16139" width="8.6640625" style="153" customWidth="1"/>
    <col min="16140" max="16140" width="6.109375" style="153" customWidth="1"/>
    <col min="16141" max="16141" width="8.6640625" style="153" customWidth="1"/>
    <col min="16142" max="16142" width="6.88671875" style="153" bestFit="1" customWidth="1"/>
    <col min="16143" max="16143" width="8.6640625" style="153" customWidth="1"/>
    <col min="16144" max="16144" width="6.109375" style="153" customWidth="1"/>
    <col min="16145" max="16145" width="8.6640625" style="153" customWidth="1"/>
    <col min="16146" max="16146" width="6.6640625" style="153" bestFit="1" customWidth="1"/>
    <col min="16147" max="16384" width="9.109375" style="153"/>
  </cols>
  <sheetData>
    <row r="1" spans="1:22" x14ac:dyDescent="0.25">
      <c r="G1" s="150"/>
      <c r="H1" s="151"/>
      <c r="I1" s="151"/>
      <c r="K1" s="150"/>
      <c r="L1" s="151"/>
      <c r="M1" s="151"/>
      <c r="O1" s="150"/>
      <c r="P1" s="151"/>
      <c r="Q1" s="151"/>
      <c r="S1" s="150"/>
      <c r="T1" s="151"/>
      <c r="U1" s="151"/>
    </row>
    <row r="2" spans="1:22" ht="15" x14ac:dyDescent="0.25">
      <c r="A2" s="154"/>
    </row>
    <row r="3" spans="1:22" ht="15.6" thickBot="1" x14ac:dyDescent="0.3">
      <c r="A3" s="154"/>
    </row>
    <row r="4" spans="1:22" s="162" customFormat="1" ht="9.6" x14ac:dyDescent="0.2">
      <c r="A4" s="155"/>
      <c r="B4" s="156" t="s">
        <v>47</v>
      </c>
      <c r="C4" s="157"/>
      <c r="D4" s="158"/>
      <c r="E4" s="158"/>
      <c r="F4" s="158"/>
      <c r="G4" s="159"/>
      <c r="H4" s="160"/>
      <c r="I4" s="160"/>
      <c r="J4" s="161"/>
      <c r="K4" s="159"/>
      <c r="L4" s="160"/>
      <c r="M4" s="160"/>
      <c r="N4" s="161"/>
      <c r="O4" s="159"/>
      <c r="P4" s="160"/>
      <c r="Q4" s="160"/>
      <c r="R4" s="161"/>
      <c r="S4" s="159"/>
      <c r="T4" s="160"/>
      <c r="U4" s="160"/>
      <c r="V4" s="161"/>
    </row>
    <row r="5" spans="1:22" s="162" customFormat="1" ht="9.6" x14ac:dyDescent="0.2">
      <c r="A5" s="163"/>
      <c r="B5" s="164"/>
      <c r="C5" s="165"/>
      <c r="D5" s="166"/>
      <c r="E5" s="166"/>
      <c r="F5" s="166"/>
      <c r="G5" s="167"/>
      <c r="H5" s="168" t="s">
        <v>48</v>
      </c>
      <c r="I5" s="169"/>
      <c r="J5" s="170"/>
      <c r="K5" s="167"/>
      <c r="L5" s="168" t="s">
        <v>49</v>
      </c>
      <c r="M5" s="169"/>
      <c r="N5" s="170"/>
      <c r="O5" s="167"/>
      <c r="P5" s="168" t="s">
        <v>71</v>
      </c>
      <c r="Q5" s="169"/>
      <c r="R5" s="170"/>
      <c r="S5" s="167"/>
      <c r="T5" s="168" t="s">
        <v>859</v>
      </c>
      <c r="U5" s="169"/>
      <c r="V5" s="170"/>
    </row>
    <row r="6" spans="1:22" s="162" customFormat="1" ht="9.6" x14ac:dyDescent="0.2">
      <c r="A6" s="163"/>
      <c r="B6" s="164"/>
      <c r="C6" s="171"/>
      <c r="D6" s="172"/>
      <c r="E6" s="172"/>
      <c r="F6" s="172"/>
      <c r="G6" s="173" t="s">
        <v>50</v>
      </c>
      <c r="H6" s="174"/>
      <c r="I6" s="175" t="s">
        <v>51</v>
      </c>
      <c r="J6" s="176"/>
      <c r="K6" s="173" t="s">
        <v>50</v>
      </c>
      <c r="L6" s="174"/>
      <c r="M6" s="175" t="s">
        <v>51</v>
      </c>
      <c r="N6" s="176"/>
      <c r="O6" s="173" t="s">
        <v>50</v>
      </c>
      <c r="P6" s="174"/>
      <c r="Q6" s="175" t="s">
        <v>51</v>
      </c>
      <c r="R6" s="176"/>
      <c r="S6" s="173" t="s">
        <v>50</v>
      </c>
      <c r="T6" s="174"/>
      <c r="U6" s="175" t="s">
        <v>51</v>
      </c>
      <c r="V6" s="176"/>
    </row>
    <row r="7" spans="1:22" s="162" customFormat="1" ht="25.5" customHeight="1" thickBot="1" x14ac:dyDescent="0.25">
      <c r="A7" s="177" t="s">
        <v>3</v>
      </c>
      <c r="B7" s="178" t="s">
        <v>4</v>
      </c>
      <c r="C7" s="179" t="s">
        <v>7</v>
      </c>
      <c r="D7" s="179" t="s">
        <v>8</v>
      </c>
      <c r="E7" s="180" t="s">
        <v>9</v>
      </c>
      <c r="F7" s="181" t="s">
        <v>52</v>
      </c>
      <c r="G7" s="182" t="s">
        <v>53</v>
      </c>
      <c r="H7" s="183" t="s">
        <v>52</v>
      </c>
      <c r="I7" s="179" t="s">
        <v>53</v>
      </c>
      <c r="J7" s="181" t="s">
        <v>52</v>
      </c>
      <c r="K7" s="182" t="s">
        <v>53</v>
      </c>
      <c r="L7" s="183" t="s">
        <v>52</v>
      </c>
      <c r="M7" s="179" t="s">
        <v>53</v>
      </c>
      <c r="N7" s="181" t="s">
        <v>52</v>
      </c>
      <c r="O7" s="182" t="s">
        <v>53</v>
      </c>
      <c r="P7" s="183" t="s">
        <v>52</v>
      </c>
      <c r="Q7" s="179" t="s">
        <v>53</v>
      </c>
      <c r="R7" s="181" t="s">
        <v>52</v>
      </c>
      <c r="S7" s="182" t="s">
        <v>53</v>
      </c>
      <c r="T7" s="183" t="s">
        <v>52</v>
      </c>
      <c r="U7" s="179" t="s">
        <v>53</v>
      </c>
      <c r="V7" s="181" t="s">
        <v>52</v>
      </c>
    </row>
    <row r="8" spans="1:22" s="162" customFormat="1" ht="12.6" customHeight="1" thickBot="1" x14ac:dyDescent="0.25">
      <c r="A8" s="184"/>
      <c r="B8" s="185" t="s">
        <v>54</v>
      </c>
      <c r="C8" s="186"/>
      <c r="D8" s="186"/>
      <c r="E8" s="187"/>
      <c r="F8" s="188"/>
      <c r="G8" s="189"/>
      <c r="H8" s="190"/>
      <c r="I8" s="186"/>
      <c r="J8" s="188"/>
      <c r="K8" s="189"/>
      <c r="L8" s="190"/>
      <c r="M8" s="186"/>
      <c r="N8" s="188"/>
      <c r="O8" s="189"/>
      <c r="P8" s="190"/>
      <c r="Q8" s="186"/>
      <c r="R8" s="188"/>
      <c r="S8" s="189"/>
      <c r="T8" s="190"/>
      <c r="U8" s="186"/>
      <c r="V8" s="188"/>
    </row>
    <row r="9" spans="1:22" s="162" customFormat="1" ht="9.6" x14ac:dyDescent="0.2">
      <c r="A9" s="204">
        <v>1</v>
      </c>
      <c r="B9" s="191" t="str">
        <f>MesaBrasil!B23</f>
        <v>SERVIÇOS INICIAIS E ADMINISTRAÇÃO</v>
      </c>
      <c r="C9" s="192">
        <f>MesaBrasil!H41</f>
        <v>0</v>
      </c>
      <c r="D9" s="192">
        <f>MesaBrasil!I41</f>
        <v>0</v>
      </c>
      <c r="E9" s="193">
        <f>C9+D9</f>
        <v>0</v>
      </c>
      <c r="F9" s="194" t="e">
        <f>+E9/E28*100</f>
        <v>#REF!</v>
      </c>
      <c r="G9" s="288">
        <f>+H9*$C9</f>
        <v>0</v>
      </c>
      <c r="H9" s="289">
        <v>0</v>
      </c>
      <c r="I9" s="290">
        <f>+J9*$D9</f>
        <v>0</v>
      </c>
      <c r="J9" s="291">
        <v>0</v>
      </c>
      <c r="K9" s="279">
        <f>+L9*$C9</f>
        <v>0</v>
      </c>
      <c r="L9" s="260">
        <v>0</v>
      </c>
      <c r="M9" s="193">
        <f>+N9*$D9</f>
        <v>0</v>
      </c>
      <c r="N9" s="261">
        <v>0</v>
      </c>
      <c r="O9" s="279">
        <f>+P9*$C9</f>
        <v>0</v>
      </c>
      <c r="P9" s="260">
        <v>0</v>
      </c>
      <c r="Q9" s="193">
        <f>+R9*$D9</f>
        <v>0</v>
      </c>
      <c r="R9" s="261">
        <v>0</v>
      </c>
      <c r="S9" s="279">
        <f>+T9*$C9</f>
        <v>0</v>
      </c>
      <c r="T9" s="260">
        <v>0</v>
      </c>
      <c r="U9" s="193">
        <f>+V9*$D9</f>
        <v>0</v>
      </c>
      <c r="V9" s="261">
        <v>0</v>
      </c>
    </row>
    <row r="10" spans="1:22" s="203" customFormat="1" ht="19.2" x14ac:dyDescent="0.2">
      <c r="A10" s="199">
        <v>2</v>
      </c>
      <c r="B10" s="200" t="str">
        <f>MesaBrasil!B43</f>
        <v>DEMOLIÇÕES/REMOÇÕES/RETIRADA/RECOLOCAÇÃO</v>
      </c>
      <c r="C10" s="197">
        <f>MesaBrasil!H51</f>
        <v>0</v>
      </c>
      <c r="D10" s="197">
        <f>MesaBrasil!I51</f>
        <v>0</v>
      </c>
      <c r="E10" s="201">
        <f>C10+D10</f>
        <v>0</v>
      </c>
      <c r="F10" s="202" t="e">
        <f>+E10/E28*100</f>
        <v>#REF!</v>
      </c>
      <c r="G10" s="195">
        <f>+H10*$C10</f>
        <v>0</v>
      </c>
      <c r="H10" s="196">
        <v>0</v>
      </c>
      <c r="I10" s="197">
        <f>+J10*$D10</f>
        <v>0</v>
      </c>
      <c r="J10" s="198">
        <v>0</v>
      </c>
      <c r="K10" s="280">
        <f>+L10*$C10</f>
        <v>0</v>
      </c>
      <c r="L10" s="196">
        <v>0</v>
      </c>
      <c r="M10" s="197">
        <f>+N10*$D10</f>
        <v>0</v>
      </c>
      <c r="N10" s="198">
        <v>0</v>
      </c>
      <c r="O10" s="280">
        <f>+P10*$C10</f>
        <v>0</v>
      </c>
      <c r="P10" s="196">
        <v>0</v>
      </c>
      <c r="Q10" s="197">
        <f>+R10*$D10</f>
        <v>0</v>
      </c>
      <c r="R10" s="198">
        <v>0</v>
      </c>
      <c r="S10" s="280">
        <f>+T10*$C10</f>
        <v>0</v>
      </c>
      <c r="T10" s="196">
        <v>0</v>
      </c>
      <c r="U10" s="197">
        <f>+V10*$D10</f>
        <v>0</v>
      </c>
      <c r="V10" s="198">
        <v>0</v>
      </c>
    </row>
    <row r="11" spans="1:22" s="213" customFormat="1" ht="9.6" x14ac:dyDescent="0.2">
      <c r="A11" s="204">
        <v>3</v>
      </c>
      <c r="B11" s="317" t="str">
        <f>MesaBrasil!B53</f>
        <v>ESTRUTURAS DE CONCRETO</v>
      </c>
      <c r="C11" s="206" t="e">
        <f>MesaBrasil!#REF!</f>
        <v>#REF!</v>
      </c>
      <c r="D11" s="206" t="e">
        <f>MesaBrasil!#REF!</f>
        <v>#REF!</v>
      </c>
      <c r="E11" s="207" t="e">
        <f>C11+D11</f>
        <v>#REF!</v>
      </c>
      <c r="F11" s="208" t="e">
        <f>+E11/E$28*100</f>
        <v>#REF!</v>
      </c>
      <c r="G11" s="209" t="e">
        <f t="shared" ref="G11:G14" si="0">+H11*$C11</f>
        <v>#REF!</v>
      </c>
      <c r="H11" s="210">
        <v>0</v>
      </c>
      <c r="I11" s="211" t="e">
        <f t="shared" ref="I11:I14" si="1">+J11*$D11</f>
        <v>#REF!</v>
      </c>
      <c r="J11" s="212">
        <v>0</v>
      </c>
      <c r="K11" s="281" t="e">
        <f t="shared" ref="K11:K14" si="2">+L11*$C11</f>
        <v>#REF!</v>
      </c>
      <c r="L11" s="210">
        <f t="shared" ref="L11:L14" si="3">1-H11</f>
        <v>1</v>
      </c>
      <c r="M11" s="211" t="e">
        <f t="shared" ref="M11:M14" si="4">+N11*$D11</f>
        <v>#REF!</v>
      </c>
      <c r="N11" s="212">
        <f t="shared" ref="N11:N14" si="5">1-J11</f>
        <v>1</v>
      </c>
      <c r="O11" s="281" t="e">
        <f t="shared" ref="O11:O14" si="6">+P11*$C11</f>
        <v>#REF!</v>
      </c>
      <c r="P11" s="210">
        <f t="shared" ref="P11:P14" si="7">1-L11</f>
        <v>0</v>
      </c>
      <c r="Q11" s="211" t="e">
        <f t="shared" ref="Q11:Q14" si="8">+R11*$D11</f>
        <v>#REF!</v>
      </c>
      <c r="R11" s="212">
        <f t="shared" ref="R11:R14" si="9">1-N11</f>
        <v>0</v>
      </c>
      <c r="S11" s="281" t="e">
        <f t="shared" ref="S11:S15" si="10">+T11*$C11</f>
        <v>#REF!</v>
      </c>
      <c r="T11" s="210">
        <f t="shared" ref="T11:T15" si="11">1-P11</f>
        <v>1</v>
      </c>
      <c r="U11" s="211" t="e">
        <f t="shared" ref="U11:U15" si="12">+V11*$D11</f>
        <v>#REF!</v>
      </c>
      <c r="V11" s="212">
        <f t="shared" ref="V11:V15" si="13">1-R11</f>
        <v>1</v>
      </c>
    </row>
    <row r="12" spans="1:22" s="222" customFormat="1" ht="9.75" customHeight="1" x14ac:dyDescent="0.2">
      <c r="A12" s="199">
        <v>4</v>
      </c>
      <c r="B12" s="214" t="str">
        <f>MesaBrasil!B87</f>
        <v>PAREDES, PAINEIS E ELEMENTOS DIVISÓRIOS</v>
      </c>
      <c r="C12" s="215" t="e">
        <f>MesaBrasil!#REF!</f>
        <v>#REF!</v>
      </c>
      <c r="D12" s="215" t="e">
        <f>MesaBrasil!#REF!</f>
        <v>#REF!</v>
      </c>
      <c r="E12" s="216" t="e">
        <f t="shared" ref="E12:E14" si="14">C12+D12</f>
        <v>#REF!</v>
      </c>
      <c r="F12" s="217" t="e">
        <f>+E12/E$28*100</f>
        <v>#REF!</v>
      </c>
      <c r="G12" s="218" t="e">
        <f t="shared" si="0"/>
        <v>#REF!</v>
      </c>
      <c r="H12" s="219">
        <v>0</v>
      </c>
      <c r="I12" s="220" t="e">
        <f t="shared" si="1"/>
        <v>#REF!</v>
      </c>
      <c r="J12" s="272">
        <v>0</v>
      </c>
      <c r="K12" s="282" t="e">
        <f t="shared" si="2"/>
        <v>#REF!</v>
      </c>
      <c r="L12" s="219">
        <f t="shared" si="3"/>
        <v>1</v>
      </c>
      <c r="M12" s="220" t="e">
        <f t="shared" si="4"/>
        <v>#REF!</v>
      </c>
      <c r="N12" s="272">
        <f t="shared" si="5"/>
        <v>1</v>
      </c>
      <c r="O12" s="282" t="e">
        <f t="shared" si="6"/>
        <v>#REF!</v>
      </c>
      <c r="P12" s="219">
        <f t="shared" si="7"/>
        <v>0</v>
      </c>
      <c r="Q12" s="220" t="e">
        <f t="shared" si="8"/>
        <v>#REF!</v>
      </c>
      <c r="R12" s="272">
        <f t="shared" si="9"/>
        <v>0</v>
      </c>
      <c r="S12" s="282" t="e">
        <f t="shared" si="10"/>
        <v>#REF!</v>
      </c>
      <c r="T12" s="219">
        <f t="shared" si="11"/>
        <v>1</v>
      </c>
      <c r="U12" s="220" t="e">
        <f t="shared" si="12"/>
        <v>#REF!</v>
      </c>
      <c r="V12" s="272">
        <f t="shared" si="13"/>
        <v>1</v>
      </c>
    </row>
    <row r="13" spans="1:22" s="224" customFormat="1" ht="9.6" x14ac:dyDescent="0.2">
      <c r="A13" s="204">
        <v>5</v>
      </c>
      <c r="B13" s="205" t="str">
        <f>MesaBrasil!B97</f>
        <v>COBERTURAS E PROTEÇÕES</v>
      </c>
      <c r="C13" s="206" t="e">
        <f>MesaBrasil!#REF!</f>
        <v>#REF!</v>
      </c>
      <c r="D13" s="206" t="e">
        <f>MesaBrasil!#REF!</f>
        <v>#REF!</v>
      </c>
      <c r="E13" s="207" t="e">
        <f t="shared" si="14"/>
        <v>#REF!</v>
      </c>
      <c r="F13" s="208" t="e">
        <f>+E13/E$28*100</f>
        <v>#REF!</v>
      </c>
      <c r="G13" s="209" t="e">
        <f t="shared" si="0"/>
        <v>#REF!</v>
      </c>
      <c r="H13" s="223">
        <v>0</v>
      </c>
      <c r="I13" s="211" t="e">
        <f t="shared" si="1"/>
        <v>#REF!</v>
      </c>
      <c r="J13" s="273">
        <v>0</v>
      </c>
      <c r="K13" s="281" t="e">
        <f t="shared" si="2"/>
        <v>#REF!</v>
      </c>
      <c r="L13" s="223">
        <f t="shared" si="3"/>
        <v>1</v>
      </c>
      <c r="M13" s="211" t="e">
        <f t="shared" si="4"/>
        <v>#REF!</v>
      </c>
      <c r="N13" s="273">
        <f t="shared" si="5"/>
        <v>1</v>
      </c>
      <c r="O13" s="281" t="e">
        <f t="shared" si="6"/>
        <v>#REF!</v>
      </c>
      <c r="P13" s="223">
        <f t="shared" si="7"/>
        <v>0</v>
      </c>
      <c r="Q13" s="211" t="e">
        <f t="shared" si="8"/>
        <v>#REF!</v>
      </c>
      <c r="R13" s="273">
        <f t="shared" si="9"/>
        <v>0</v>
      </c>
      <c r="S13" s="281" t="e">
        <f t="shared" si="10"/>
        <v>#REF!</v>
      </c>
      <c r="T13" s="223">
        <f t="shared" si="11"/>
        <v>1</v>
      </c>
      <c r="U13" s="211" t="e">
        <f t="shared" si="12"/>
        <v>#REF!</v>
      </c>
      <c r="V13" s="273">
        <f t="shared" si="13"/>
        <v>1</v>
      </c>
    </row>
    <row r="14" spans="1:22" s="222" customFormat="1" ht="9.6" x14ac:dyDescent="0.2">
      <c r="A14" s="199">
        <v>6</v>
      </c>
      <c r="B14" s="214" t="str">
        <f>MesaBrasil!B110</f>
        <v>IMPERMEABILIZAÇÕES</v>
      </c>
      <c r="C14" s="215" t="e">
        <f>MesaBrasil!#REF!</f>
        <v>#REF!</v>
      </c>
      <c r="D14" s="215" t="e">
        <f>MesaBrasil!#REF!</f>
        <v>#REF!</v>
      </c>
      <c r="E14" s="216" t="e">
        <f t="shared" si="14"/>
        <v>#REF!</v>
      </c>
      <c r="F14" s="217" t="e">
        <f>+E14/E$28*100</f>
        <v>#REF!</v>
      </c>
      <c r="G14" s="218" t="e">
        <f t="shared" si="0"/>
        <v>#REF!</v>
      </c>
      <c r="H14" s="219">
        <v>0</v>
      </c>
      <c r="I14" s="220" t="e">
        <f t="shared" si="1"/>
        <v>#REF!</v>
      </c>
      <c r="J14" s="272">
        <v>0</v>
      </c>
      <c r="K14" s="282" t="e">
        <f t="shared" si="2"/>
        <v>#REF!</v>
      </c>
      <c r="L14" s="219">
        <f t="shared" si="3"/>
        <v>1</v>
      </c>
      <c r="M14" s="220" t="e">
        <f t="shared" si="4"/>
        <v>#REF!</v>
      </c>
      <c r="N14" s="272">
        <f t="shared" si="5"/>
        <v>1</v>
      </c>
      <c r="O14" s="282" t="e">
        <f t="shared" si="6"/>
        <v>#REF!</v>
      </c>
      <c r="P14" s="219">
        <f t="shared" si="7"/>
        <v>0</v>
      </c>
      <c r="Q14" s="220" t="e">
        <f t="shared" si="8"/>
        <v>#REF!</v>
      </c>
      <c r="R14" s="272">
        <f t="shared" si="9"/>
        <v>0</v>
      </c>
      <c r="S14" s="282" t="e">
        <f t="shared" si="10"/>
        <v>#REF!</v>
      </c>
      <c r="T14" s="219">
        <f t="shared" si="11"/>
        <v>1</v>
      </c>
      <c r="U14" s="220" t="e">
        <f t="shared" si="12"/>
        <v>#REF!</v>
      </c>
      <c r="V14" s="272">
        <f t="shared" si="13"/>
        <v>1</v>
      </c>
    </row>
    <row r="15" spans="1:22" s="224" customFormat="1" ht="10.5" customHeight="1" x14ac:dyDescent="0.2">
      <c r="A15" s="331">
        <f>MesaBrasil!A115</f>
        <v>7</v>
      </c>
      <c r="B15" s="205" t="str">
        <f>MesaBrasil!B115</f>
        <v>REVESTIMENTOS DE PAREDES</v>
      </c>
      <c r="C15" s="206" t="e">
        <f>MesaBrasil!#REF!</f>
        <v>#REF!</v>
      </c>
      <c r="D15" s="206" t="e">
        <f>MesaBrasil!#REF!</f>
        <v>#REF!</v>
      </c>
      <c r="E15" s="207" t="e">
        <f t="shared" ref="E15" si="15">C15+D15</f>
        <v>#REF!</v>
      </c>
      <c r="F15" s="208" t="e">
        <f>+E15/E$28*100</f>
        <v>#REF!</v>
      </c>
      <c r="G15" s="209" t="e">
        <f t="shared" ref="G15" si="16">+H15*$C15</f>
        <v>#REF!</v>
      </c>
      <c r="H15" s="223">
        <v>0</v>
      </c>
      <c r="I15" s="211" t="e">
        <f t="shared" ref="I15" si="17">+J15*$D15</f>
        <v>#REF!</v>
      </c>
      <c r="J15" s="273">
        <v>0</v>
      </c>
      <c r="K15" s="281" t="e">
        <f t="shared" ref="K15" si="18">+L15*$C15</f>
        <v>#REF!</v>
      </c>
      <c r="L15" s="223">
        <f t="shared" ref="L15" si="19">1-H15</f>
        <v>1</v>
      </c>
      <c r="M15" s="211" t="e">
        <f t="shared" ref="M15" si="20">+N15*$D15</f>
        <v>#REF!</v>
      </c>
      <c r="N15" s="273">
        <f t="shared" ref="N15" si="21">1-J15</f>
        <v>1</v>
      </c>
      <c r="O15" s="281" t="e">
        <f t="shared" ref="O15" si="22">+P15*$C15</f>
        <v>#REF!</v>
      </c>
      <c r="P15" s="223">
        <f t="shared" ref="P15" si="23">1-L15</f>
        <v>0</v>
      </c>
      <c r="Q15" s="211" t="e">
        <f t="shared" ref="Q15" si="24">+R15*$D15</f>
        <v>#REF!</v>
      </c>
      <c r="R15" s="273">
        <f t="shared" ref="R15" si="25">1-N15</f>
        <v>0</v>
      </c>
      <c r="S15" s="281" t="e">
        <f t="shared" si="10"/>
        <v>#REF!</v>
      </c>
      <c r="T15" s="223">
        <f t="shared" si="11"/>
        <v>1</v>
      </c>
      <c r="U15" s="211" t="e">
        <f t="shared" si="12"/>
        <v>#REF!</v>
      </c>
      <c r="V15" s="273">
        <f t="shared" si="13"/>
        <v>1</v>
      </c>
    </row>
    <row r="16" spans="1:22" s="341" customFormat="1" ht="10.5" customHeight="1" x14ac:dyDescent="0.2">
      <c r="A16" s="337">
        <f>MesaBrasil!A133</f>
        <v>8</v>
      </c>
      <c r="B16" s="214" t="str">
        <f>MesaBrasil!B133</f>
        <v>FORROS</v>
      </c>
      <c r="C16" s="215"/>
      <c r="D16" s="215"/>
      <c r="E16" s="216"/>
      <c r="F16" s="217"/>
      <c r="G16" s="338"/>
      <c r="H16" s="219"/>
      <c r="I16" s="339"/>
      <c r="J16" s="272"/>
      <c r="K16" s="340"/>
      <c r="L16" s="219"/>
      <c r="M16" s="339"/>
      <c r="N16" s="272"/>
      <c r="O16" s="340"/>
      <c r="P16" s="219"/>
      <c r="Q16" s="339"/>
      <c r="R16" s="272"/>
      <c r="S16" s="340"/>
      <c r="T16" s="219"/>
      <c r="U16" s="339"/>
      <c r="V16" s="272"/>
    </row>
    <row r="17" spans="1:22" s="224" customFormat="1" ht="10.5" customHeight="1" x14ac:dyDescent="0.2">
      <c r="A17" s="331">
        <f>MesaBrasil!A138</f>
        <v>9</v>
      </c>
      <c r="B17" s="205" t="str">
        <f>MesaBrasil!B138</f>
        <v>PISOS</v>
      </c>
      <c r="C17" s="206"/>
      <c r="D17" s="206"/>
      <c r="E17" s="207"/>
      <c r="F17" s="208"/>
      <c r="G17" s="209"/>
      <c r="H17" s="223"/>
      <c r="I17" s="211"/>
      <c r="J17" s="273"/>
      <c r="K17" s="281"/>
      <c r="L17" s="223"/>
      <c r="M17" s="211"/>
      <c r="N17" s="273"/>
      <c r="O17" s="281"/>
      <c r="P17" s="223"/>
      <c r="Q17" s="211"/>
      <c r="R17" s="273"/>
      <c r="S17" s="281"/>
      <c r="T17" s="223"/>
      <c r="U17" s="211"/>
      <c r="V17" s="273"/>
    </row>
    <row r="18" spans="1:22" s="341" customFormat="1" ht="10.5" customHeight="1" x14ac:dyDescent="0.2">
      <c r="A18" s="337">
        <f>MesaBrasil!A153</f>
        <v>10</v>
      </c>
      <c r="B18" s="214" t="str">
        <f>MesaBrasil!B153</f>
        <v>ESQUADRIAS E FERRAGENS</v>
      </c>
      <c r="C18" s="215"/>
      <c r="D18" s="215"/>
      <c r="E18" s="216"/>
      <c r="F18" s="217"/>
      <c r="G18" s="338"/>
      <c r="H18" s="219"/>
      <c r="I18" s="339"/>
      <c r="J18" s="272"/>
      <c r="K18" s="340"/>
      <c r="L18" s="219"/>
      <c r="M18" s="339"/>
      <c r="N18" s="272"/>
      <c r="O18" s="340"/>
      <c r="P18" s="219"/>
      <c r="Q18" s="339"/>
      <c r="R18" s="272"/>
      <c r="S18" s="340"/>
      <c r="T18" s="219"/>
      <c r="U18" s="339"/>
      <c r="V18" s="272"/>
    </row>
    <row r="19" spans="1:22" s="224" customFormat="1" ht="10.5" customHeight="1" x14ac:dyDescent="0.2">
      <c r="A19" s="331">
        <f>MesaBrasil!A165</f>
        <v>11</v>
      </c>
      <c r="B19" s="205" t="str">
        <f>MesaBrasil!B165</f>
        <v>INSTALAÇÕES HIDROSSANITÁRIAS</v>
      </c>
      <c r="C19" s="206"/>
      <c r="D19" s="206"/>
      <c r="E19" s="207"/>
      <c r="F19" s="208"/>
      <c r="G19" s="209"/>
      <c r="H19" s="223"/>
      <c r="I19" s="211"/>
      <c r="J19" s="273">
        <v>0</v>
      </c>
      <c r="K19" s="281"/>
      <c r="L19" s="223"/>
      <c r="M19" s="211"/>
      <c r="N19" s="273"/>
      <c r="O19" s="281"/>
      <c r="P19" s="223"/>
      <c r="Q19" s="211"/>
      <c r="R19" s="273"/>
      <c r="S19" s="281"/>
      <c r="T19" s="223"/>
      <c r="U19" s="211"/>
      <c r="V19" s="273"/>
    </row>
    <row r="20" spans="1:22" s="341" customFormat="1" ht="10.5" customHeight="1" x14ac:dyDescent="0.2">
      <c r="A20" s="337">
        <f>MesaBrasil!A282</f>
        <v>12</v>
      </c>
      <c r="B20" s="214" t="str">
        <f>MesaBrasil!B282</f>
        <v>LOUÇAS E METAIS</v>
      </c>
      <c r="C20" s="215"/>
      <c r="D20" s="215"/>
      <c r="E20" s="216"/>
      <c r="F20" s="217"/>
      <c r="G20" s="338"/>
      <c r="H20" s="219"/>
      <c r="I20" s="339"/>
      <c r="J20" s="272"/>
      <c r="K20" s="340"/>
      <c r="L20" s="219"/>
      <c r="M20" s="339"/>
      <c r="N20" s="272"/>
      <c r="O20" s="340"/>
      <c r="P20" s="219"/>
      <c r="Q20" s="339"/>
      <c r="R20" s="272"/>
      <c r="S20" s="340"/>
      <c r="T20" s="219"/>
      <c r="U20" s="339"/>
      <c r="V20" s="272"/>
    </row>
    <row r="21" spans="1:22" s="224" customFormat="1" ht="10.5" customHeight="1" x14ac:dyDescent="0.2">
      <c r="A21" s="331">
        <f>MesaBrasil!A300</f>
        <v>13</v>
      </c>
      <c r="B21" s="205" t="str">
        <f>MesaBrasil!B300</f>
        <v>INSTALAÇÕES ELÉTRICAS</v>
      </c>
      <c r="C21" s="206"/>
      <c r="D21" s="206"/>
      <c r="E21" s="207"/>
      <c r="F21" s="208"/>
      <c r="G21" s="209"/>
      <c r="H21" s="223"/>
      <c r="I21" s="211"/>
      <c r="J21" s="273"/>
      <c r="K21" s="281"/>
      <c r="L21" s="223"/>
      <c r="M21" s="211"/>
      <c r="N21" s="273"/>
      <c r="O21" s="281"/>
      <c r="P21" s="223"/>
      <c r="Q21" s="211"/>
      <c r="R21" s="273"/>
      <c r="S21" s="281"/>
      <c r="T21" s="223"/>
      <c r="U21" s="211"/>
      <c r="V21" s="273"/>
    </row>
    <row r="22" spans="1:22" s="341" customFormat="1" ht="10.5" customHeight="1" x14ac:dyDescent="0.2">
      <c r="A22" s="337">
        <f>MesaBrasil!A383</f>
        <v>14</v>
      </c>
      <c r="B22" s="214" t="str">
        <f>MesaBrasil!B383</f>
        <v>CABEAMENTO ESTRUTURADO</v>
      </c>
      <c r="C22" s="215"/>
      <c r="D22" s="215"/>
      <c r="E22" s="216"/>
      <c r="F22" s="217"/>
      <c r="G22" s="338"/>
      <c r="H22" s="219"/>
      <c r="I22" s="339"/>
      <c r="J22" s="272"/>
      <c r="K22" s="340"/>
      <c r="L22" s="219"/>
      <c r="M22" s="339"/>
      <c r="N22" s="272"/>
      <c r="O22" s="340"/>
      <c r="P22" s="219"/>
      <c r="Q22" s="339"/>
      <c r="R22" s="272"/>
      <c r="S22" s="340"/>
      <c r="T22" s="219"/>
      <c r="U22" s="339"/>
      <c r="V22" s="272"/>
    </row>
    <row r="23" spans="1:22" s="224" customFormat="1" ht="10.5" customHeight="1" x14ac:dyDescent="0.2">
      <c r="A23" s="331">
        <f>MesaBrasil!A419</f>
        <v>15</v>
      </c>
      <c r="B23" s="205" t="str">
        <f>MesaBrasil!B419</f>
        <v>INSTALAÇÕES PREVENTIVAS DE INCÊNDIO</v>
      </c>
      <c r="C23" s="206"/>
      <c r="D23" s="206"/>
      <c r="E23" s="207"/>
      <c r="F23" s="208"/>
      <c r="G23" s="209"/>
      <c r="H23" s="223"/>
      <c r="I23" s="211"/>
      <c r="J23" s="273"/>
      <c r="K23" s="281"/>
      <c r="L23" s="223"/>
      <c r="M23" s="211"/>
      <c r="N23" s="273"/>
      <c r="O23" s="281"/>
      <c r="P23" s="223"/>
      <c r="Q23" s="211"/>
      <c r="R23" s="273"/>
      <c r="S23" s="281"/>
      <c r="T23" s="223"/>
      <c r="U23" s="211"/>
      <c r="V23" s="273"/>
    </row>
    <row r="24" spans="1:22" s="341" customFormat="1" ht="10.5" customHeight="1" x14ac:dyDescent="0.2">
      <c r="A24" s="337">
        <f>MesaBrasil!A433</f>
        <v>16</v>
      </c>
      <c r="B24" s="214" t="str">
        <f>MesaBrasil!B433</f>
        <v>CLIMATIZAÇÃO E EXAUSTÃO</v>
      </c>
      <c r="C24" s="215"/>
      <c r="D24" s="215"/>
      <c r="E24" s="216"/>
      <c r="F24" s="217"/>
      <c r="G24" s="338"/>
      <c r="H24" s="219"/>
      <c r="I24" s="339"/>
      <c r="J24" s="272"/>
      <c r="K24" s="340"/>
      <c r="L24" s="219"/>
      <c r="M24" s="339"/>
      <c r="N24" s="272"/>
      <c r="O24" s="340"/>
      <c r="P24" s="219"/>
      <c r="Q24" s="339"/>
      <c r="R24" s="272"/>
      <c r="S24" s="340"/>
      <c r="T24" s="219"/>
      <c r="U24" s="339"/>
      <c r="V24" s="272"/>
    </row>
    <row r="25" spans="1:22" s="224" customFormat="1" ht="10.5" customHeight="1" x14ac:dyDescent="0.2">
      <c r="A25" s="331">
        <f>MesaBrasil!A459</f>
        <v>17</v>
      </c>
      <c r="B25" s="205" t="str">
        <f>MesaBrasil!B459</f>
        <v>COMPLEMENTAÇÃO DA OBRA</v>
      </c>
      <c r="C25" s="206"/>
      <c r="D25" s="206"/>
      <c r="E25" s="207"/>
      <c r="F25" s="208"/>
      <c r="G25" s="209"/>
      <c r="H25" s="223"/>
      <c r="I25" s="211"/>
      <c r="J25" s="273"/>
      <c r="K25" s="281"/>
      <c r="L25" s="223"/>
      <c r="M25" s="211"/>
      <c r="N25" s="273"/>
      <c r="O25" s="281"/>
      <c r="P25" s="223"/>
      <c r="Q25" s="211"/>
      <c r="R25" s="273"/>
      <c r="S25" s="281"/>
      <c r="T25" s="223"/>
      <c r="U25" s="211"/>
      <c r="V25" s="273"/>
    </row>
    <row r="26" spans="1:22" s="222" customFormat="1" ht="9.6" x14ac:dyDescent="0.2">
      <c r="A26" s="163"/>
      <c r="B26" s="336"/>
      <c r="C26" s="215"/>
      <c r="D26" s="215"/>
      <c r="E26" s="216"/>
      <c r="F26" s="217"/>
      <c r="G26" s="218"/>
      <c r="H26" s="219"/>
      <c r="I26" s="220"/>
      <c r="J26" s="221"/>
      <c r="K26" s="282"/>
      <c r="L26" s="219"/>
      <c r="M26" s="220"/>
      <c r="N26" s="221"/>
      <c r="O26" s="282"/>
      <c r="P26" s="219"/>
      <c r="Q26" s="220"/>
      <c r="R26" s="221"/>
      <c r="S26" s="282"/>
      <c r="T26" s="219"/>
      <c r="U26" s="220"/>
      <c r="V26" s="221"/>
    </row>
    <row r="27" spans="1:22" s="222" customFormat="1" ht="9.6" x14ac:dyDescent="0.2">
      <c r="A27" s="163"/>
      <c r="B27" s="214"/>
      <c r="C27" s="215"/>
      <c r="D27" s="215"/>
      <c r="E27" s="225"/>
      <c r="F27" s="226"/>
      <c r="G27" s="227"/>
      <c r="H27" s="228"/>
      <c r="I27" s="215"/>
      <c r="J27" s="229"/>
      <c r="K27" s="283"/>
      <c r="L27" s="228"/>
      <c r="M27" s="215"/>
      <c r="N27" s="229"/>
      <c r="O27" s="283"/>
      <c r="P27" s="228"/>
      <c r="Q27" s="215"/>
      <c r="R27" s="229"/>
      <c r="S27" s="283"/>
      <c r="T27" s="228"/>
      <c r="U27" s="215"/>
      <c r="V27" s="229"/>
    </row>
    <row r="28" spans="1:22" s="162" customFormat="1" ht="9.6" x14ac:dyDescent="0.2">
      <c r="A28" s="230"/>
      <c r="B28" s="231" t="s">
        <v>55</v>
      </c>
      <c r="C28" s="232" t="e">
        <f>SUM(C9:C27)</f>
        <v>#REF!</v>
      </c>
      <c r="D28" s="232" t="e">
        <f>SUM(D9:D27)</f>
        <v>#REF!</v>
      </c>
      <c r="E28" s="233" t="e">
        <f>SUM(E9:E27)</f>
        <v>#REF!</v>
      </c>
      <c r="F28" s="233" t="e">
        <f>SUM(F9:F27)</f>
        <v>#REF!</v>
      </c>
      <c r="G28" s="227"/>
      <c r="H28" s="215"/>
      <c r="I28" s="215"/>
      <c r="J28" s="226"/>
      <c r="K28" s="283"/>
      <c r="L28" s="215"/>
      <c r="M28" s="215"/>
      <c r="N28" s="226"/>
      <c r="O28" s="283"/>
      <c r="P28" s="215"/>
      <c r="Q28" s="215"/>
      <c r="R28" s="226"/>
      <c r="S28" s="283"/>
      <c r="T28" s="215"/>
      <c r="U28" s="215"/>
      <c r="V28" s="226"/>
    </row>
    <row r="29" spans="1:22" s="242" customFormat="1" ht="9.6" x14ac:dyDescent="0.2">
      <c r="A29" s="234"/>
      <c r="B29" s="235"/>
      <c r="C29" s="236"/>
      <c r="D29" s="237"/>
      <c r="E29" s="237"/>
      <c r="F29" s="237"/>
      <c r="G29" s="238"/>
      <c r="H29" s="239"/>
      <c r="I29" s="240"/>
      <c r="J29" s="241"/>
      <c r="K29" s="284"/>
      <c r="L29" s="239"/>
      <c r="M29" s="240"/>
      <c r="N29" s="241"/>
      <c r="O29" s="284"/>
      <c r="P29" s="239"/>
      <c r="Q29" s="240"/>
      <c r="R29" s="241"/>
      <c r="S29" s="284"/>
      <c r="T29" s="239"/>
      <c r="U29" s="240"/>
      <c r="V29" s="241"/>
    </row>
    <row r="30" spans="1:22" s="250" customFormat="1" ht="9.6" x14ac:dyDescent="0.2">
      <c r="A30" s="243"/>
      <c r="B30" s="164" t="s">
        <v>12</v>
      </c>
      <c r="C30" s="244"/>
      <c r="D30" s="245"/>
      <c r="E30" s="245"/>
      <c r="F30" s="245"/>
      <c r="G30" s="246" t="e">
        <f>SUM(G9:G27)</f>
        <v>#REF!</v>
      </c>
      <c r="H30" s="247" t="e">
        <f>+G30/$C28</f>
        <v>#REF!</v>
      </c>
      <c r="I30" s="248"/>
      <c r="J30" s="249"/>
      <c r="K30" s="285" t="e">
        <f>SUM(K9:K27)</f>
        <v>#REF!</v>
      </c>
      <c r="L30" s="247" t="e">
        <f>+K30/$C28</f>
        <v>#REF!</v>
      </c>
      <c r="M30" s="248"/>
      <c r="N30" s="249"/>
      <c r="O30" s="285" t="e">
        <f>SUM(O9:O27)</f>
        <v>#REF!</v>
      </c>
      <c r="P30" s="247" t="e">
        <f>+O30/$C28</f>
        <v>#REF!</v>
      </c>
      <c r="Q30" s="248"/>
      <c r="R30" s="249"/>
      <c r="S30" s="285" t="e">
        <f>SUM(S9:S27)</f>
        <v>#REF!</v>
      </c>
      <c r="T30" s="247" t="e">
        <f>+S30/$C28</f>
        <v>#REF!</v>
      </c>
      <c r="U30" s="248"/>
      <c r="V30" s="249"/>
    </row>
    <row r="31" spans="1:22" s="250" customFormat="1" ht="9.6" x14ac:dyDescent="0.2">
      <c r="A31" s="243"/>
      <c r="B31" s="164" t="s">
        <v>13</v>
      </c>
      <c r="C31" s="244"/>
      <c r="D31" s="245"/>
      <c r="E31" s="245"/>
      <c r="F31" s="245"/>
      <c r="G31" s="251"/>
      <c r="H31" s="248"/>
      <c r="I31" s="252" t="e">
        <f>SUM(I9:I28)</f>
        <v>#REF!</v>
      </c>
      <c r="J31" s="253" t="e">
        <f>+I31/$D28</f>
        <v>#REF!</v>
      </c>
      <c r="K31" s="286"/>
      <c r="L31" s="248"/>
      <c r="M31" s="252" t="e">
        <f>SUM(M9:M28)</f>
        <v>#REF!</v>
      </c>
      <c r="N31" s="253" t="e">
        <f>+M31/$D28</f>
        <v>#REF!</v>
      </c>
      <c r="O31" s="286"/>
      <c r="P31" s="248"/>
      <c r="Q31" s="252" t="e">
        <f>SUM(Q9:Q28)</f>
        <v>#REF!</v>
      </c>
      <c r="R31" s="253" t="e">
        <f>+Q31/$D28</f>
        <v>#REF!</v>
      </c>
      <c r="S31" s="286"/>
      <c r="T31" s="248"/>
      <c r="U31" s="252" t="e">
        <f>SUM(U9:U28)</f>
        <v>#REF!</v>
      </c>
      <c r="V31" s="253" t="e">
        <f>+U31/$D28</f>
        <v>#REF!</v>
      </c>
    </row>
    <row r="32" spans="1:22" s="250" customFormat="1" ht="9.6" x14ac:dyDescent="0.2">
      <c r="A32" s="243"/>
      <c r="B32" s="164"/>
      <c r="C32" s="244"/>
      <c r="D32" s="245"/>
      <c r="E32" s="245"/>
      <c r="F32" s="245"/>
      <c r="G32" s="251"/>
      <c r="H32" s="248"/>
      <c r="I32" s="240"/>
      <c r="J32" s="241"/>
      <c r="K32" s="286"/>
      <c r="L32" s="248"/>
      <c r="M32" s="240"/>
      <c r="N32" s="241"/>
      <c r="O32" s="286"/>
      <c r="P32" s="248"/>
      <c r="Q32" s="240"/>
      <c r="R32" s="241"/>
      <c r="S32" s="286"/>
      <c r="T32" s="248"/>
      <c r="U32" s="240"/>
      <c r="V32" s="241"/>
    </row>
    <row r="33" spans="1:22" s="250" customFormat="1" ht="9.6" x14ac:dyDescent="0.2">
      <c r="A33" s="243"/>
      <c r="B33" s="164" t="s">
        <v>56</v>
      </c>
      <c r="C33" s="232" t="e">
        <f>+C28+C28*MesaBrasil!D489/100</f>
        <v>#REF!</v>
      </c>
      <c r="D33" s="245"/>
      <c r="E33" s="245"/>
      <c r="F33" s="245"/>
      <c r="G33" s="246" t="e">
        <f>+G30+G30*MesaBrasil!D489/100</f>
        <v>#REF!</v>
      </c>
      <c r="H33" s="247"/>
      <c r="I33" s="248"/>
      <c r="J33" s="249"/>
      <c r="K33" s="285" t="e">
        <f>+K30+K30*MesaBrasil!D489/100</f>
        <v>#REF!</v>
      </c>
      <c r="L33" s="247"/>
      <c r="M33" s="248"/>
      <c r="N33" s="249"/>
      <c r="O33" s="285" t="e">
        <f>+O30+O30*MesaBrasil!H489/100</f>
        <v>#REF!</v>
      </c>
      <c r="P33" s="247"/>
      <c r="Q33" s="248"/>
      <c r="R33" s="249"/>
      <c r="S33" s="285" t="e">
        <f>+S30+S30*MesaBrasil!L489/100</f>
        <v>#REF!</v>
      </c>
      <c r="T33" s="247"/>
      <c r="U33" s="248"/>
      <c r="V33" s="249"/>
    </row>
    <row r="34" spans="1:22" s="250" customFormat="1" ht="10.199999999999999" thickBot="1" x14ac:dyDescent="0.25">
      <c r="A34" s="262"/>
      <c r="B34" s="263" t="s">
        <v>57</v>
      </c>
      <c r="C34" s="254"/>
      <c r="D34" s="274" t="e">
        <f>+D28+D28*MesaBrasil!D489/100</f>
        <v>#REF!</v>
      </c>
      <c r="E34" s="267"/>
      <c r="F34" s="255"/>
      <c r="G34" s="256"/>
      <c r="H34" s="276"/>
      <c r="I34" s="277" t="e">
        <f>+I31+I31*MesaBrasil!D489/100</f>
        <v>#REF!</v>
      </c>
      <c r="J34" s="278"/>
      <c r="K34" s="287"/>
      <c r="L34" s="276"/>
      <c r="M34" s="277" t="e">
        <f>+M31+M31*MesaBrasil!D489/100</f>
        <v>#REF!</v>
      </c>
      <c r="N34" s="278"/>
      <c r="O34" s="287"/>
      <c r="P34" s="276"/>
      <c r="Q34" s="277" t="e">
        <f>+Q31+Q31*MesaBrasil!H489/100</f>
        <v>#REF!</v>
      </c>
      <c r="R34" s="278"/>
      <c r="S34" s="287"/>
      <c r="T34" s="276"/>
      <c r="U34" s="277" t="e">
        <f>+U31+U31*MesaBrasil!L489/100</f>
        <v>#REF!</v>
      </c>
      <c r="V34" s="278"/>
    </row>
    <row r="35" spans="1:22" s="250" customFormat="1" ht="10.199999999999999" thickBot="1" x14ac:dyDescent="0.25">
      <c r="A35" s="264"/>
      <c r="B35" s="265"/>
      <c r="C35" s="266"/>
      <c r="D35" s="267"/>
      <c r="E35" s="267"/>
      <c r="F35" s="267"/>
      <c r="G35" s="268"/>
      <c r="H35" s="269"/>
      <c r="I35" s="270"/>
      <c r="J35" s="271"/>
      <c r="K35" s="268"/>
      <c r="L35" s="269"/>
      <c r="M35" s="270"/>
      <c r="N35" s="271"/>
      <c r="O35" s="268"/>
      <c r="P35" s="269"/>
      <c r="Q35" s="270"/>
      <c r="R35" s="271"/>
      <c r="S35" s="268"/>
      <c r="T35" s="269"/>
      <c r="U35" s="270"/>
      <c r="V35" s="271"/>
    </row>
    <row r="36" spans="1:22" s="250" customFormat="1" ht="10.199999999999999" thickBot="1" x14ac:dyDescent="0.25">
      <c r="A36" s="264"/>
      <c r="B36" s="265" t="s">
        <v>63</v>
      </c>
      <c r="C36" s="266"/>
      <c r="D36" s="267"/>
      <c r="E36" s="275" t="e">
        <f>+E28+E28*MesaBrasil!D489/100</f>
        <v>#REF!</v>
      </c>
      <c r="F36" s="267"/>
      <c r="G36" s="268"/>
      <c r="H36" s="269"/>
      <c r="I36" s="277" t="e">
        <f>I34+G33</f>
        <v>#REF!</v>
      </c>
      <c r="J36" s="278" t="e">
        <f>I36/E36</f>
        <v>#REF!</v>
      </c>
      <c r="K36" s="268"/>
      <c r="L36" s="269"/>
      <c r="M36" s="277" t="e">
        <f>M34+K33</f>
        <v>#REF!</v>
      </c>
      <c r="N36" s="278" t="e">
        <f>M36/E36</f>
        <v>#REF!</v>
      </c>
      <c r="O36" s="268"/>
      <c r="P36" s="269"/>
      <c r="Q36" s="277" t="e">
        <f>Q34+O33</f>
        <v>#REF!</v>
      </c>
      <c r="R36" s="278" t="e">
        <f>Q36/I36</f>
        <v>#REF!</v>
      </c>
      <c r="S36" s="268"/>
      <c r="T36" s="269"/>
      <c r="U36" s="277" t="e">
        <f>U34+S33</f>
        <v>#REF!</v>
      </c>
      <c r="V36" s="278" t="e">
        <f>U36/M36</f>
        <v>#REF!</v>
      </c>
    </row>
    <row r="37" spans="1:22" ht="12" customHeight="1" x14ac:dyDescent="0.25"/>
    <row r="38" spans="1:22" x14ac:dyDescent="0.25">
      <c r="B38" s="257"/>
    </row>
    <row r="39" spans="1:22" x14ac:dyDescent="0.25">
      <c r="B39" s="258"/>
      <c r="F39" s="258"/>
    </row>
    <row r="40" spans="1:22" x14ac:dyDescent="0.25">
      <c r="B40" s="259"/>
      <c r="F40" s="461" t="s">
        <v>64</v>
      </c>
      <c r="G40" s="461"/>
      <c r="H40" s="461"/>
      <c r="I40" s="461"/>
    </row>
    <row r="41" spans="1:22" s="152" customFormat="1" x14ac:dyDescent="0.25">
      <c r="A41" s="147"/>
      <c r="B41" s="148"/>
      <c r="C41" s="149"/>
      <c r="D41" s="149"/>
      <c r="E41" s="149"/>
      <c r="F41" s="461" t="s">
        <v>65</v>
      </c>
      <c r="G41" s="461"/>
      <c r="H41" s="461"/>
      <c r="I41" s="461"/>
    </row>
  </sheetData>
  <mergeCells count="2">
    <mergeCell ref="F40:I40"/>
    <mergeCell ref="F41:I41"/>
  </mergeCells>
  <pageMargins left="0.35433070866141736" right="0.15748031496062992" top="1.4566929133858268" bottom="0.43307086614173229" header="0.39370078740157483" footer="0.19685039370078741"/>
  <pageSetup paperSize="9" fitToWidth="0" orientation="landscape" r:id="rId1"/>
  <headerFooter alignWithMargins="0">
    <oddHeader>&amp;L&amp;G</oddHeader>
    <oddFooter>&amp;R&amp;8Página &amp;P/&amp;N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B6ED4538E194BAF78F13EB96F2F86" ma:contentTypeVersion="8" ma:contentTypeDescription="Crie um novo documento." ma:contentTypeScope="" ma:versionID="8638fbfbdb5c473a3ddea47702c178bf">
  <xsd:schema xmlns:xsd="http://www.w3.org/2001/XMLSchema" xmlns:xs="http://www.w3.org/2001/XMLSchema" xmlns:p="http://schemas.microsoft.com/office/2006/metadata/properties" xmlns:ns2="f05a4387-5b93-4166-bc98-7f5883bbf940" xmlns:ns3="87847bdd-0d1e-4443-ba0f-c590836cc127" targetNamespace="http://schemas.microsoft.com/office/2006/metadata/properties" ma:root="true" ma:fieldsID="e3d02207e7a63fa709088a8930913b23" ns2:_="" ns3:_="">
    <xsd:import namespace="f05a4387-5b93-4166-bc98-7f5883bbf940"/>
    <xsd:import namespace="87847bdd-0d1e-4443-ba0f-c590836cc1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a4387-5b93-4166-bc98-7f5883bbf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47bdd-0d1e-4443-ba0f-c590836cc12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16159-9EDB-49B1-BAF3-26D53736773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8526F8C-F7AA-4ADB-A4DB-D4E38710B10C}">
  <ds:schemaRefs>
    <ds:schemaRef ds:uri="http://purl.org/dc/terms/"/>
    <ds:schemaRef ds:uri="http://schemas.microsoft.com/office/infopath/2007/PartnerControls"/>
    <ds:schemaRef ds:uri="87847bdd-0d1e-4443-ba0f-c590836cc127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f05a4387-5b93-4166-bc98-7f5883bbf94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6CD7E9-8A77-47CB-8F43-035B75F5EE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544FC6-6A6B-450D-BFEE-193B503DA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5a4387-5b93-4166-bc98-7f5883bbf940"/>
    <ds:schemaRef ds:uri="87847bdd-0d1e-4443-ba0f-c590836cc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MesaBrasil</vt:lpstr>
      <vt:lpstr>Cronograma Físico Financeiro</vt:lpstr>
      <vt:lpstr>'Cronograma Físico Financeiro'!Area_de_impressao</vt:lpstr>
      <vt:lpstr>MesaBrasil!Area_de_impressao</vt:lpstr>
      <vt:lpstr>'Cronograma Físico Financeiro'!Titulos_de_impressao</vt:lpstr>
      <vt:lpstr>MesaBrasil!Titulos_de_impressao</vt:lpstr>
    </vt:vector>
  </TitlesOfParts>
  <Company>SESC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SESC</dc:creator>
  <cp:lastModifiedBy>MAIAURA MEURER REICHERT</cp:lastModifiedBy>
  <cp:lastPrinted>2026-04-23T17:07:12Z</cp:lastPrinted>
  <dcterms:created xsi:type="dcterms:W3CDTF">2001-02-15T17:16:09Z</dcterms:created>
  <dcterms:modified xsi:type="dcterms:W3CDTF">2026-05-22T18:05:11Z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Marcello Farias Rodrigues</vt:lpwstr>
  </property>
  <property fmtid="{D5CDD505-2E9C-101B-9397-08002B2CF9AE}" pid="3" name="Order">
    <vt:lpwstr>14770200.0000000</vt:lpwstr>
  </property>
  <property fmtid="{D5CDD505-2E9C-101B-9397-08002B2CF9AE}" pid="4" name="display_urn:schemas-microsoft-com:office:office#Author">
    <vt:lpwstr>Marcello Farias Rodrigues</vt:lpwstr>
  </property>
</Properties>
</file>