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01_PROJETOS\13_UO_Itajaí\592_CC_2022_014_Pintura Fachada Externa\"/>
    </mc:Choice>
  </mc:AlternateContent>
  <bookViews>
    <workbookView xWindow="0" yWindow="0" windowWidth="21585" windowHeight="7455" tabRatio="858"/>
  </bookViews>
  <sheets>
    <sheet name="SESC Itajaí" sheetId="13" r:id="rId1"/>
    <sheet name="Cronograma Físico Finaceiro" sheetId="15" r:id="rId2"/>
  </sheets>
  <definedNames>
    <definedName name="_Toc125802296" localSheetId="0">'SESC Itajaí'!#REF!</definedName>
    <definedName name="_Toc245200266" localSheetId="0">'SESC Itajaí'!#REF!</definedName>
    <definedName name="_Toc369516210" localSheetId="0">'SESC Itajaí'!#REF!</definedName>
    <definedName name="_Toc369516211" localSheetId="0">'SESC Itajaí'!#REF!</definedName>
    <definedName name="_Toc372023634" localSheetId="0">'SESC Itajaí'!#REF!</definedName>
    <definedName name="_Toc41358450" localSheetId="0">'SESC Itajaí'!#REF!</definedName>
    <definedName name="_Toc59423573" localSheetId="0">'SESC Itajaí'!#REF!</definedName>
    <definedName name="_Toc66763267" localSheetId="0">'SESC Itajaí'!#REF!</definedName>
    <definedName name="_Toc66763268" localSheetId="0">'SESC Itajaí'!#REF!</definedName>
    <definedName name="_xlnm.Print_Area" localSheetId="1">'Cronograma Físico Finaceiro'!$A$1:$V$46</definedName>
    <definedName name="_xlnm.Print_Area" localSheetId="0">'SESC Itajaí'!$C$1:$L$116</definedName>
    <definedName name="_xlnm.Print_Titles" localSheetId="0">'SESC Itajaí'!$19:$21</definedName>
  </definedNames>
  <calcPr calcId="162913"/>
</workbook>
</file>

<file path=xl/calcChain.xml><?xml version="1.0" encoding="utf-8"?>
<calcChain xmlns="http://schemas.openxmlformats.org/spreadsheetml/2006/main">
  <c r="V37" i="15" l="1"/>
  <c r="V36" i="15"/>
  <c r="V30" i="15"/>
  <c r="T29" i="15"/>
  <c r="U25" i="15" l="1"/>
  <c r="S25" i="15"/>
  <c r="U24" i="15"/>
  <c r="S24" i="15"/>
  <c r="U23" i="15"/>
  <c r="S23" i="15"/>
  <c r="U22" i="15"/>
  <c r="S22" i="15"/>
  <c r="U21" i="15"/>
  <c r="S21" i="15"/>
  <c r="U20" i="15"/>
  <c r="S20" i="15"/>
  <c r="U19" i="15"/>
  <c r="S19" i="15"/>
  <c r="U18" i="15"/>
  <c r="S18" i="15"/>
  <c r="U17" i="15"/>
  <c r="U30" i="15" s="1"/>
  <c r="S17" i="15"/>
  <c r="S29" i="15" s="1"/>
  <c r="S32" i="15" l="1"/>
  <c r="U33" i="15"/>
  <c r="J41" i="13"/>
  <c r="U36" i="15" l="1"/>
  <c r="Q30" i="15"/>
  <c r="M30" i="15"/>
  <c r="I30" i="15"/>
  <c r="B21" i="15"/>
  <c r="M25" i="15"/>
  <c r="K25" i="15"/>
  <c r="G25" i="15"/>
  <c r="E25" i="15"/>
  <c r="D25" i="15"/>
  <c r="Q25" i="15" s="1"/>
  <c r="C25" i="15"/>
  <c r="O25" i="15" s="1"/>
  <c r="B25" i="15"/>
  <c r="G24" i="15"/>
  <c r="D24" i="15"/>
  <c r="M24" i="15" s="1"/>
  <c r="C24" i="15"/>
  <c r="O24" i="15" s="1"/>
  <c r="B24" i="15"/>
  <c r="D23" i="15"/>
  <c r="C23" i="15"/>
  <c r="B23" i="15"/>
  <c r="K84" i="13"/>
  <c r="K82" i="13"/>
  <c r="J81" i="13"/>
  <c r="K61" i="13"/>
  <c r="J61" i="13"/>
  <c r="L61" i="13" s="1"/>
  <c r="I61" i="13"/>
  <c r="K60" i="13"/>
  <c r="J60" i="13"/>
  <c r="L60" i="13" s="1"/>
  <c r="I60" i="13"/>
  <c r="K59" i="13"/>
  <c r="J59" i="13"/>
  <c r="L59" i="13" s="1"/>
  <c r="I59" i="13"/>
  <c r="K58" i="13"/>
  <c r="J58" i="13"/>
  <c r="L58" i="13" s="1"/>
  <c r="I58" i="13"/>
  <c r="K57" i="13"/>
  <c r="J57" i="13"/>
  <c r="I57" i="13"/>
  <c r="L56" i="13"/>
  <c r="K56" i="13"/>
  <c r="J56" i="13"/>
  <c r="I56" i="13"/>
  <c r="K29" i="13"/>
  <c r="J29" i="13"/>
  <c r="K28" i="13"/>
  <c r="J28" i="13"/>
  <c r="L28" i="13" s="1"/>
  <c r="I28" i="13"/>
  <c r="K73" i="13"/>
  <c r="J73" i="13"/>
  <c r="I73" i="13"/>
  <c r="K72" i="13"/>
  <c r="J72" i="13"/>
  <c r="I72" i="13"/>
  <c r="K71" i="13"/>
  <c r="J71" i="13"/>
  <c r="I71" i="13"/>
  <c r="J74" i="13"/>
  <c r="U37" i="15" l="1"/>
  <c r="I25" i="15"/>
  <c r="Q24" i="15"/>
  <c r="E24" i="15"/>
  <c r="I24" i="15"/>
  <c r="K24" i="15"/>
  <c r="K62" i="13"/>
  <c r="J62" i="13"/>
  <c r="K63" i="13"/>
  <c r="L57" i="13"/>
  <c r="L71" i="13"/>
  <c r="L73" i="13"/>
  <c r="K74" i="13"/>
  <c r="L72" i="13"/>
  <c r="K75" i="13"/>
  <c r="K27" i="13"/>
  <c r="J27" i="13"/>
  <c r="I27" i="13"/>
  <c r="L27" i="13" l="1"/>
  <c r="Q22" i="15"/>
  <c r="Q21" i="15"/>
  <c r="Q20" i="15"/>
  <c r="Q19" i="15"/>
  <c r="Q18" i="15"/>
  <c r="Q17" i="15"/>
  <c r="K67" i="13" l="1"/>
  <c r="J67" i="13"/>
  <c r="I67" i="13"/>
  <c r="K52" i="13"/>
  <c r="J52" i="13"/>
  <c r="L52" i="13" s="1"/>
  <c r="I52" i="13"/>
  <c r="K35" i="13"/>
  <c r="J35" i="13"/>
  <c r="I35" i="13"/>
  <c r="L67" i="13" l="1"/>
  <c r="L35" i="13"/>
  <c r="K33" i="13"/>
  <c r="J33" i="13"/>
  <c r="I33" i="13"/>
  <c r="L33" i="13" l="1"/>
  <c r="I39" i="13"/>
  <c r="I34" i="13"/>
  <c r="I25" i="13" l="1"/>
  <c r="K34" i="13"/>
  <c r="J34" i="13"/>
  <c r="L34" i="13" l="1"/>
  <c r="K51" i="13"/>
  <c r="J51" i="13"/>
  <c r="I51" i="13"/>
  <c r="L51" i="13" l="1"/>
  <c r="K44" i="13" l="1"/>
  <c r="K45" i="13" s="1"/>
  <c r="D20" i="15" s="1"/>
  <c r="J44" i="13"/>
  <c r="J45" i="13" s="1"/>
  <c r="C20" i="15" s="1"/>
  <c r="I44" i="13"/>
  <c r="J32" i="13"/>
  <c r="J36" i="13" s="1"/>
  <c r="I48" i="13"/>
  <c r="I49" i="13"/>
  <c r="K48" i="13"/>
  <c r="J48" i="13"/>
  <c r="K66" i="13"/>
  <c r="J66" i="13"/>
  <c r="I66" i="13"/>
  <c r="K65" i="13"/>
  <c r="J65" i="13"/>
  <c r="I65" i="13"/>
  <c r="I50" i="13"/>
  <c r="J50" i="13"/>
  <c r="K50" i="13"/>
  <c r="J49" i="13"/>
  <c r="I40" i="13"/>
  <c r="I32" i="13"/>
  <c r="I26" i="13"/>
  <c r="K49" i="13"/>
  <c r="K77" i="13"/>
  <c r="K78" i="13" s="1"/>
  <c r="J77" i="13"/>
  <c r="J78" i="13" s="1"/>
  <c r="Q23" i="15"/>
  <c r="K40" i="13"/>
  <c r="J40" i="13"/>
  <c r="K39" i="13"/>
  <c r="J39" i="13"/>
  <c r="K32" i="13"/>
  <c r="J26" i="13"/>
  <c r="K26" i="13"/>
  <c r="L40" i="13" l="1"/>
  <c r="K41" i="13"/>
  <c r="D19" i="15" s="1"/>
  <c r="Q33" i="15"/>
  <c r="J53" i="13"/>
  <c r="K53" i="13"/>
  <c r="D21" i="15" s="1"/>
  <c r="K36" i="13"/>
  <c r="K37" i="13" s="1"/>
  <c r="M20" i="15"/>
  <c r="I20" i="15"/>
  <c r="K68" i="13"/>
  <c r="D22" i="15" s="1"/>
  <c r="C18" i="15"/>
  <c r="I23" i="15"/>
  <c r="M23" i="15"/>
  <c r="K20" i="15"/>
  <c r="G20" i="15"/>
  <c r="O20" i="15" s="1"/>
  <c r="E20" i="15"/>
  <c r="L48" i="13"/>
  <c r="K46" i="13"/>
  <c r="L65" i="13"/>
  <c r="J68" i="13"/>
  <c r="L32" i="13"/>
  <c r="L66" i="13"/>
  <c r="L39" i="13"/>
  <c r="K79" i="13"/>
  <c r="L50" i="13"/>
  <c r="L26" i="13"/>
  <c r="L49" i="13"/>
  <c r="L44" i="13"/>
  <c r="L77" i="13"/>
  <c r="J25" i="13"/>
  <c r="C21" i="15" l="1"/>
  <c r="K21" i="15" s="1"/>
  <c r="K54" i="13"/>
  <c r="D18" i="15"/>
  <c r="O23" i="15"/>
  <c r="I22" i="15"/>
  <c r="M22" i="15"/>
  <c r="K69" i="13"/>
  <c r="C22" i="15"/>
  <c r="K42" i="13"/>
  <c r="C19" i="15"/>
  <c r="I21" i="15"/>
  <c r="M21" i="15"/>
  <c r="G18" i="15"/>
  <c r="O18" i="15" s="1"/>
  <c r="K18" i="15"/>
  <c r="I19" i="15"/>
  <c r="M19" i="15"/>
  <c r="K25" i="13"/>
  <c r="K24" i="13"/>
  <c r="J24" i="13"/>
  <c r="I24" i="13"/>
  <c r="G21" i="15" l="1"/>
  <c r="O21" i="15" s="1"/>
  <c r="E21" i="15"/>
  <c r="I18" i="15"/>
  <c r="M18" i="15"/>
  <c r="E18" i="15"/>
  <c r="C17" i="15"/>
  <c r="G19" i="15"/>
  <c r="K19" i="15"/>
  <c r="K29" i="15" s="1"/>
  <c r="E19" i="15"/>
  <c r="G22" i="15"/>
  <c r="O22" i="15" s="1"/>
  <c r="E22" i="15"/>
  <c r="K22" i="15"/>
  <c r="G23" i="15"/>
  <c r="E23" i="15"/>
  <c r="K23" i="15"/>
  <c r="L25" i="13"/>
  <c r="L24" i="13"/>
  <c r="O19" i="15" l="1"/>
  <c r="O29" i="15" s="1"/>
  <c r="G29" i="15"/>
  <c r="D17" i="15"/>
  <c r="K30" i="13"/>
  <c r="B22" i="15" l="1"/>
  <c r="B18" i="15" l="1"/>
  <c r="B19" i="15"/>
  <c r="B20" i="15"/>
  <c r="B17" i="15"/>
  <c r="F94" i="13"/>
  <c r="F100" i="13" s="1"/>
  <c r="M17" i="15" l="1"/>
  <c r="D27" i="15" l="1"/>
  <c r="R30" i="15" s="1"/>
  <c r="K103" i="13"/>
  <c r="K111" i="13" s="1"/>
  <c r="I17" i="15"/>
  <c r="D33" i="15" l="1"/>
  <c r="M33" i="15" l="1"/>
  <c r="I33" i="15"/>
  <c r="N30" i="15" l="1"/>
  <c r="J30" i="15"/>
  <c r="G17" i="15" l="1"/>
  <c r="G32" i="15" l="1"/>
  <c r="I36" i="15" s="1"/>
  <c r="O17" i="15"/>
  <c r="C27" i="15"/>
  <c r="C32" i="15" s="1"/>
  <c r="K17" i="15"/>
  <c r="J102" i="13"/>
  <c r="K105" i="13" s="1"/>
  <c r="E17" i="15"/>
  <c r="P29" i="15" l="1"/>
  <c r="O32" i="15"/>
  <c r="Q36" i="15" s="1"/>
  <c r="L29" i="15"/>
  <c r="K32" i="15"/>
  <c r="M36" i="15" s="1"/>
  <c r="E27" i="15"/>
  <c r="J110" i="13"/>
  <c r="K113" i="13" s="1"/>
  <c r="I37" i="15"/>
  <c r="H29" i="15"/>
  <c r="F24" i="15" l="1"/>
  <c r="F25" i="15"/>
  <c r="F19" i="15"/>
  <c r="F18" i="15"/>
  <c r="F20" i="15"/>
  <c r="F21" i="15"/>
  <c r="F22" i="15"/>
  <c r="F23" i="15"/>
  <c r="F17" i="15"/>
  <c r="F27" i="15" s="1"/>
  <c r="E34" i="15"/>
  <c r="J36" i="15" s="1"/>
  <c r="J37" i="15" s="1"/>
  <c r="M37" i="15"/>
  <c r="Q37" i="15" s="1"/>
  <c r="R36" i="15" l="1"/>
  <c r="N36" i="15"/>
  <c r="N37" i="15" s="1"/>
  <c r="R37" i="15" l="1"/>
</calcChain>
</file>

<file path=xl/sharedStrings.xml><?xml version="1.0" encoding="utf-8"?>
<sst xmlns="http://schemas.openxmlformats.org/spreadsheetml/2006/main" count="220" uniqueCount="147">
  <si>
    <t>1.1</t>
  </si>
  <si>
    <t>QTDE.</t>
  </si>
  <si>
    <t>UNID.</t>
  </si>
  <si>
    <t>ORÇAMENTO DISCRIMINADO GLOBAL - MATERIAL E MÃO DE OBRA</t>
  </si>
  <si>
    <t>ÍTEM</t>
  </si>
  <si>
    <t xml:space="preserve">DISCRIMINAÇÃO </t>
  </si>
  <si>
    <t>MATER. UNIT. (R$)</t>
  </si>
  <si>
    <t>M.D.O. UNIT. (R$)</t>
  </si>
  <si>
    <t>MATER. TOTAL (R$)</t>
  </si>
  <si>
    <t>M.D.O. TOTAL (R$)</t>
  </si>
  <si>
    <t>TOTAL ÍTEM (R$)</t>
  </si>
  <si>
    <t>CUSTO DE MERCADO</t>
  </si>
  <si>
    <t>TOTAL UNIT. 
(R$)</t>
  </si>
  <si>
    <t>Profissional responsável pelo orçamento:</t>
  </si>
  <si>
    <t>Assinatura</t>
  </si>
  <si>
    <t>Data:</t>
  </si>
  <si>
    <t>2.1</t>
  </si>
  <si>
    <t>2.2</t>
  </si>
  <si>
    <t>3.1</t>
  </si>
  <si>
    <t>4.1</t>
  </si>
  <si>
    <t>3.2</t>
  </si>
  <si>
    <t>COMPOSIÇÃO DO BDI</t>
  </si>
  <si>
    <t>DESCRIÇÃO</t>
  </si>
  <si>
    <t>Fórmula para determinação do BDI (Conforme determinação do Acórdão 2.622/2013-TCU-Plenário)</t>
  </si>
  <si>
    <t>Garantia/Seguro (S)</t>
  </si>
  <si>
    <t>Risco ( R)</t>
  </si>
  <si>
    <t>Despesas Financeiras (CDB fev/15) (DF)</t>
  </si>
  <si>
    <t>Administração Central (AC)</t>
  </si>
  <si>
    <t>Lucro (L)</t>
  </si>
  <si>
    <t>Tributos (I)</t>
  </si>
  <si>
    <t>COFINS</t>
  </si>
  <si>
    <t>* Para determinação do BDI a ser aplicado deverá ser aplicada</t>
  </si>
  <si>
    <t>PIS</t>
  </si>
  <si>
    <t>a fórmula, utilizando os indice determinados na proposta.</t>
  </si>
  <si>
    <t>CPRB (Contribuição Previdenciária sobre a Receita Bruta)</t>
  </si>
  <si>
    <t>ISS</t>
  </si>
  <si>
    <t>BDI A SER APLICADO</t>
  </si>
  <si>
    <t>BDI APLICADO SOBRE O  TOTAL DE MATERIAL</t>
  </si>
  <si>
    <t>BDI APLICADO SOBRE O TOTAL DE MÃO DE OBRA</t>
  </si>
  <si>
    <t>VALOR TOTAL DO ORÇAMENTO</t>
  </si>
  <si>
    <t>VALOR TOTAL DA PROPOSTA</t>
  </si>
  <si>
    <t>VALOR TOTAL MATERIAL (Custo de mercado + BDI)</t>
  </si>
  <si>
    <t>VALOR TOTAL MÃO DE OBRA (Custo de mercado + BDI)</t>
  </si>
  <si>
    <t>Número de Registro no CREA ou CAU:</t>
  </si>
  <si>
    <t>Número da ART ou RRT:</t>
  </si>
  <si>
    <t>VALOR TOTAL MATERIAL (Custo de mercado)</t>
  </si>
  <si>
    <t>VALOR TOTAL MÃO DE OBRA (Custo de mercado)</t>
  </si>
  <si>
    <t>CRONOGRAMA FINANCEIRO</t>
  </si>
  <si>
    <r>
      <t>OBSERVAÇÕES:</t>
    </r>
    <r>
      <rPr>
        <sz val="10"/>
        <rFont val="Arial"/>
        <family val="2"/>
      </rPr>
      <t xml:space="preserve"> </t>
    </r>
  </si>
  <si>
    <t>CRONOGRAMA FÍSICO-FINANCEIRO - MODELO</t>
  </si>
  <si>
    <t xml:space="preserve">      PARCELA 01</t>
  </si>
  <si>
    <t xml:space="preserve">      PARCELA 02</t>
  </si>
  <si>
    <t xml:space="preserve">     MATERIAL</t>
  </si>
  <si>
    <t xml:space="preserve">  MÃO DE OBRA</t>
  </si>
  <si>
    <t>ITEM</t>
  </si>
  <si>
    <t>%</t>
  </si>
  <si>
    <t>(R$)</t>
  </si>
  <si>
    <t>A</t>
  </si>
  <si>
    <t>PRÉDIO PRINCIPAL</t>
  </si>
  <si>
    <t>Valor Total de Material com BDI</t>
  </si>
  <si>
    <t>Valor Total de Mão de Obra com BDI</t>
  </si>
  <si>
    <t xml:space="preserve">Valor Total do Orçamento </t>
  </si>
  <si>
    <t>Valor Total da Parcela/Percentual da Parcela</t>
  </si>
  <si>
    <t>Valor total Acumulado/Percentual Acumulado</t>
  </si>
  <si>
    <t>1 - As informações mínimas que deverão constar no Cronograma Físico Financeiro são:  - Valor e percentual</t>
  </si>
  <si>
    <t>de material e mão de obra referente a cada parcela, valor total da parcela, valor de material por parcela,</t>
  </si>
  <si>
    <t>valor de mão de obra por parcela, percentual referente a cada parcela em relação ao custo da Obra.</t>
  </si>
  <si>
    <t>2 - O Cronograma acima deverá ser apresentado utilizando papel timbrado da empresa;</t>
  </si>
  <si>
    <t>3 - Os itens elencados acima são referentes a obra ora em licitação, e servirão de referências para cotação.</t>
  </si>
  <si>
    <t>LIMPEZA</t>
  </si>
  <si>
    <t>Subtotal</t>
  </si>
  <si>
    <t>m²</t>
  </si>
  <si>
    <t>unid</t>
  </si>
  <si>
    <t>5.1</t>
  </si>
  <si>
    <t>SERVIÇOS INICIAS</t>
  </si>
  <si>
    <t>1.2</t>
  </si>
  <si>
    <t>PLANILHA ORÇAMENTÁRIA</t>
  </si>
  <si>
    <t xml:space="preserve">1 - As informações mínimas que deverão constar da planilha são: Númeração do Item, Discriminação, </t>
  </si>
  <si>
    <t xml:space="preserve">  Unidade,  Quantidade,  Custo Unitário do material,  Custo Unitário de Mão de Obra,  Custo total  do</t>
  </si>
  <si>
    <t xml:space="preserve">  Material por item, Custo total de Mão de Obra por Item, Subtotais de  Material, subtotais de Mão de</t>
  </si>
  <si>
    <t xml:space="preserve">  Obra, Total Geral de Material, Total Geral de Mão de Obra e Total Geral do Orçamento.</t>
  </si>
  <si>
    <t>2 - A Planilha orçamentária abaixo deverá ser apresentada utilizando papel timbrado da empresa;</t>
  </si>
  <si>
    <t>3 - Os Valores constantes na planilha deverão ser o valores de mercado, sem a aplicação do BDI;</t>
  </si>
  <si>
    <t xml:space="preserve">4 - O BDI deverá estar destacado ao final da tabela,  com o preenchimento dos campos  específicos, </t>
  </si>
  <si>
    <t>conforme abaixo. A composição do BDI aplicado deverá ser detalhada.</t>
  </si>
  <si>
    <t>5 - Os itens elencados abaixo são referentes a obra ora em licitação, e servirão de referências</t>
  </si>
  <si>
    <t xml:space="preserve">  para cotação. Os itens e quantidade, deverão ser adaptados e quantificados conforme memorial </t>
  </si>
  <si>
    <t xml:space="preserve">  descritivo desta licitação. Acréscimos e formatação da mesma são de responsabilidade da empresa.</t>
  </si>
  <si>
    <t>Anotação de responsabilidade técnica (ART)</t>
  </si>
  <si>
    <t>1.3</t>
  </si>
  <si>
    <t>OBRAS COMPLEMENTARES</t>
  </si>
  <si>
    <t>LIMPEZA DE SUPERFÍCIE COM JATO DE ALTA PRESSÃO. AF_04/2019</t>
  </si>
  <si>
    <t>MURO / PINTURA</t>
  </si>
  <si>
    <t>6.1</t>
  </si>
  <si>
    <t>6.2</t>
  </si>
  <si>
    <t>6.3</t>
  </si>
  <si>
    <t>7.1</t>
  </si>
  <si>
    <t>REMOÇÃO DE ENTULHOS E LIMPEZA FINAL DA OBRA</t>
  </si>
  <si>
    <t>5.2</t>
  </si>
  <si>
    <t>5.3</t>
  </si>
  <si>
    <t>5.4</t>
  </si>
  <si>
    <t>2.3</t>
  </si>
  <si>
    <t>LONA PLASTICA PESADA PRETA, E = 150 MICRA</t>
  </si>
  <si>
    <t>TESTE DE PERCUSSÃO REVESTIMENTO CERÂMICO FACHADA</t>
  </si>
  <si>
    <t>2.4</t>
  </si>
  <si>
    <t>PINTURA SUPERFÍCIES METÁLICAS</t>
  </si>
  <si>
    <t>PINTURA ESMALTE FOSCO, DUAS DEMAOS, SOBRE SUPERFICIE METALICA, cor branco, conforme projeto.</t>
  </si>
  <si>
    <t>PINTURA EXTERNA - PRÉDIO PRINCIPAL</t>
  </si>
  <si>
    <t>PINTURA EXTERNA - SESC ESCOLA</t>
  </si>
  <si>
    <t>5.5</t>
  </si>
  <si>
    <t>TUBO RETANGULAR METALON 70 X 30 1.25 GALVANIZADO, na cor verde, h=1,90m</t>
  </si>
  <si>
    <t xml:space="preserve">      PARCELA 03</t>
  </si>
  <si>
    <t>PLANILHA ORÇAMENTÁRIA - Pintura Fachada Externa do Sesc Itajaí</t>
  </si>
  <si>
    <t>1.4</t>
  </si>
  <si>
    <t>vb</t>
  </si>
  <si>
    <t>FORNECIMENTO, MOBILIZAÇÃO E MONTAGEM DOS
EQUIPAMENTOS DE ACESSO AS FACHADAS (CADEIRAS, SUSPENSAS, ANDAIMES E/OU ESCADAS)</t>
  </si>
  <si>
    <t>Pintura de acabamento com tinta emborrachada - 02 demãos -  Tinta cor Cinza Titânio, REF.: P157, conforme projeto</t>
  </si>
  <si>
    <t>TELA GRADIL MORLAN REVESTIDA COM PVC, na cor verde, h=1,80m, conforme projeto</t>
  </si>
  <si>
    <t>9.1</t>
  </si>
  <si>
    <t>7.2</t>
  </si>
  <si>
    <t>7.3</t>
  </si>
  <si>
    <t>PAVIMENTAÇÃO - PLAYGROUND</t>
  </si>
  <si>
    <t>Remoção de esquadria metálica, sem reaproveitamento</t>
  </si>
  <si>
    <t>8.1</t>
  </si>
  <si>
    <t>8.2</t>
  </si>
  <si>
    <t>8.3</t>
  </si>
  <si>
    <t>COBERTURA RESERVATÓRIO - SESC ESCOLA</t>
  </si>
  <si>
    <t>6.4</t>
  </si>
  <si>
    <t>6.5</t>
  </si>
  <si>
    <t>6.6</t>
  </si>
  <si>
    <t>1.5</t>
  </si>
  <si>
    <t>m³</t>
  </si>
  <si>
    <t>m</t>
  </si>
  <si>
    <t xml:space="preserve">      PARCELA 04</t>
  </si>
  <si>
    <t>REMOÇÃO DE PISO EMBORRACHADO, DE FORMA MANUAL, SEM REAPROVEITAMENTO - item adicionado conforme retificativo 01</t>
  </si>
  <si>
    <t>EXECUÇÃO DE  PISO COM CONCRETO MOLDADO IN LOCO, FEITO EM OBRA, ACABAMENTO CONVENCIONAL, ESPESSURA 6 CM, ARMADO. AF_07/2016 - item adicionado conforme retificativo 01</t>
  </si>
  <si>
    <t>PISO EMBORRACHADO MONOLITICO EM BORRACHA RECICLADA GRANULADA COLORIDO COM CORES E DIMENSÕES CONFORME DETALHAMENTO - FORNECIMENTO E INSTALAÇÃO - item adicionado conforme retificativo 01</t>
  </si>
  <si>
    <t>Remoção de impermeabilização com manta asfaltica - item adicionado conforme retificativo 01</t>
  </si>
  <si>
    <t>APICOAMENTO MANUAL DE SUPERFICIE DE CONCRETO - item adicionado conforme retificativo 01</t>
  </si>
  <si>
    <t>CONTRAPISO COM ARGAMASSA AUTONIVELANTE, APLICADO SOBRE LAJE, ADERIDO, ESPESSURA 4CM. AF_07/2021 - item adicionado conforme retificativo 01</t>
  </si>
  <si>
    <t>IMPERMEABILIZAÇÃO DE SUPERFÍCIE COM MANTA ASFÁLTICA, DUAS CAMADAS, INCLUSIVE APLICAÇÃO DE PRIMER ASFÁLTICO, E=4MM. AF_06/2018 - item adicionado conforme retificativo 01</t>
  </si>
  <si>
    <t>FURO EM ALVENARIA PARA INSTALAÇÃO DE TUBO DE PVC, DIÂMETRO 75MM - item adicionado conforme retificativo 01</t>
  </si>
  <si>
    <t>EXTRAVASOR EM TUBO DE PVC BRANCO, DN 75 MM - item adicionado conforme retificativo 01</t>
  </si>
  <si>
    <t>RETIRADA DE ENTULHO - item adicionado conforme retificativo 01</t>
  </si>
  <si>
    <r>
      <t xml:space="preserve">Pintura de acabamento com tinta emborrachada - 02 demãos - </t>
    </r>
    <r>
      <rPr>
        <strike/>
        <sz val="9"/>
        <color rgb="FF000000"/>
        <rFont val="Arial"/>
        <family val="2"/>
      </rPr>
      <t>Tinta cor Bege Básico, REF.: 45YY 65/084,</t>
    </r>
    <r>
      <rPr>
        <sz val="9"/>
        <color rgb="FF000000"/>
        <rFont val="Arial"/>
        <family val="2"/>
      </rPr>
      <t>conforme projeto</t>
    </r>
    <r>
      <rPr>
        <strike/>
        <sz val="9"/>
        <color rgb="FF000000"/>
        <rFont val="Arial"/>
        <family val="2"/>
      </rPr>
      <t xml:space="preserve">. </t>
    </r>
    <r>
      <rPr>
        <sz val="9"/>
        <color rgb="FFFF0000"/>
        <rFont val="Arial"/>
        <family val="2"/>
      </rPr>
      <t>Tinta cor Manuscrito, REF.: 40YY 60/103 - alterado conforme retificativo 01</t>
    </r>
  </si>
  <si>
    <r>
      <t xml:space="preserve">Pintura de acabamento com tinta emborrachada - 02 demãos - </t>
    </r>
    <r>
      <rPr>
        <strike/>
        <sz val="9"/>
        <color rgb="FF000000"/>
        <rFont val="Arial"/>
        <family val="2"/>
      </rPr>
      <t>Tinta cor Arte Urbana, Ref.: 40YY 33/11</t>
    </r>
    <r>
      <rPr>
        <sz val="9"/>
        <color rgb="FF000000"/>
        <rFont val="Arial"/>
        <family val="1"/>
      </rPr>
      <t xml:space="preserve">, conforme projeto - </t>
    </r>
    <r>
      <rPr>
        <sz val="9"/>
        <color rgb="FFFF0000"/>
        <rFont val="Arial"/>
        <family val="2"/>
      </rPr>
      <t>Tinta cor Cinza Montanha, Ref.: 40YY 25/074 - alterado conforme retificativo 01</t>
    </r>
  </si>
  <si>
    <r>
      <t>Pintura de acabamento com tinta emborrachada - 02 demãos -</t>
    </r>
    <r>
      <rPr>
        <strike/>
        <sz val="9"/>
        <rFont val="Arial"/>
        <family val="2"/>
      </rPr>
      <t xml:space="preserve"> Tinta cor Bico de Tucano, REF.:  #ffc645</t>
    </r>
    <r>
      <rPr>
        <sz val="9"/>
        <rFont val="Arial"/>
        <family val="2"/>
      </rPr>
      <t xml:space="preserve">, conforme projeto - </t>
    </r>
    <r>
      <rPr>
        <sz val="9"/>
        <color rgb="FFFF0000"/>
        <rFont val="Arial"/>
        <family val="2"/>
      </rPr>
      <t>Tinta cor Ouro Real, REF.:  23YY 62/816 - alterado conforme retificativo 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</si>
</sst>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0.00;[Red]0.00"/>
    <numFmt numFmtId="167" formatCode="#,##0.00;[Red]#,##0.00"/>
    <numFmt numFmtId="168" formatCode="#,##0.0000;[Red]#,##0.0000"/>
    <numFmt numFmtId="169" formatCode="#,##0.000000;[Red]#,##0.000000"/>
    <numFmt numFmtId="170" formatCode="0.000000;[Red]0.0000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C000"/>
      <name val="Arial"/>
      <family val="2"/>
    </font>
    <font>
      <sz val="7"/>
      <color theme="6" tint="-0.249977111117893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trike/>
      <sz val="7"/>
      <name val="Arial"/>
      <family val="2"/>
    </font>
    <font>
      <sz val="7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i/>
      <sz val="9"/>
      <color rgb="FFFF0000"/>
      <name val="Arial"/>
      <family val="2"/>
    </font>
    <font>
      <sz val="9"/>
      <color rgb="FF333333"/>
      <name val="Helvetica"/>
      <family val="2"/>
    </font>
    <font>
      <b/>
      <sz val="14"/>
      <name val="Arial"/>
      <family val="2"/>
    </font>
    <font>
      <sz val="9"/>
      <color rgb="FF000000"/>
      <name val="Arial"/>
      <family val="2"/>
    </font>
    <font>
      <sz val="9"/>
      <color rgb="FF000000"/>
      <name val="Arial"/>
      <family val="1"/>
    </font>
    <font>
      <sz val="7"/>
      <color rgb="FF000000"/>
      <name val="Arial"/>
      <family val="2"/>
    </font>
    <font>
      <u/>
      <sz val="10"/>
      <name val="Arial"/>
      <family val="2"/>
    </font>
    <font>
      <b/>
      <sz val="9"/>
      <color rgb="FFFF0000"/>
      <name val="Arial"/>
      <family val="2"/>
    </font>
    <font>
      <strike/>
      <sz val="9"/>
      <color rgb="FF000000"/>
      <name val="Arial"/>
      <family val="2"/>
    </font>
    <font>
      <strike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7">
    <xf numFmtId="0" fontId="0" fillId="0" borderId="0"/>
    <xf numFmtId="165" fontId="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9" fillId="0" borderId="0"/>
    <xf numFmtId="0" fontId="5" fillId="0" borderId="0"/>
    <xf numFmtId="0" fontId="9" fillId="4" borderId="15" applyNumberFormat="0" applyFont="0" applyAlignment="0" applyProtection="0"/>
    <xf numFmtId="9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16" applyNumberFormat="0" applyFill="0" applyAlignment="0" applyProtection="0"/>
    <xf numFmtId="0" fontId="7" fillId="0" borderId="1" applyNumberFormat="0" applyFill="0" applyAlignment="0" applyProtection="0"/>
    <xf numFmtId="164" fontId="8" fillId="0" borderId="0" applyFont="0" applyFill="0" applyBorder="0" applyAlignment="0" applyProtection="0"/>
    <xf numFmtId="0" fontId="1" fillId="4" borderId="15" applyNumberFormat="0" applyFont="0" applyAlignment="0" applyProtection="0"/>
    <xf numFmtId="165" fontId="5" fillId="0" borderId="0" applyFont="0" applyFill="0" applyBorder="0" applyAlignment="0" applyProtection="0"/>
    <xf numFmtId="0" fontId="1" fillId="0" borderId="0"/>
    <xf numFmtId="0" fontId="1" fillId="4" borderId="15" applyNumberFormat="0" applyFont="0" applyAlignment="0" applyProtection="0"/>
    <xf numFmtId="0" fontId="1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408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7" fontId="0" fillId="0" borderId="0" xfId="0" applyNumberFormat="1" applyAlignment="1">
      <alignment vertical="center"/>
    </xf>
    <xf numFmtId="167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14" fontId="6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67" fontId="3" fillId="0" borderId="11" xfId="0" applyNumberFormat="1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8" fontId="0" fillId="0" borderId="0" xfId="0" applyNumberFormat="1" applyAlignment="1">
      <alignment vertical="center"/>
    </xf>
    <xf numFmtId="169" fontId="0" fillId="0" borderId="0" xfId="0" applyNumberFormat="1" applyAlignment="1">
      <alignment horizontal="right" vertical="center"/>
    </xf>
    <xf numFmtId="4" fontId="0" fillId="0" borderId="0" xfId="0" applyNumberFormat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4" fontId="3" fillId="0" borderId="18" xfId="0" applyNumberFormat="1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167" fontId="3" fillId="0" borderId="19" xfId="0" applyNumberFormat="1" applyFont="1" applyBorder="1" applyAlignment="1">
      <alignment horizontal="center" vertical="center"/>
    </xf>
    <xf numFmtId="167" fontId="3" fillId="0" borderId="19" xfId="0" applyNumberFormat="1" applyFont="1" applyBorder="1" applyAlignment="1">
      <alignment vertical="center"/>
    </xf>
    <xf numFmtId="167" fontId="3" fillId="0" borderId="20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166" fontId="3" fillId="0" borderId="21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167" fontId="3" fillId="0" borderId="21" xfId="0" applyNumberFormat="1" applyFont="1" applyBorder="1" applyAlignment="1">
      <alignment horizontal="center" vertical="center" wrapText="1"/>
    </xf>
    <xf numFmtId="167" fontId="3" fillId="0" borderId="22" xfId="0" applyNumberFormat="1" applyFont="1" applyBorder="1" applyAlignment="1">
      <alignment horizontal="center" vertical="center" wrapText="1"/>
    </xf>
    <xf numFmtId="167" fontId="13" fillId="0" borderId="0" xfId="0" applyNumberFormat="1" applyFont="1" applyBorder="1"/>
    <xf numFmtId="0" fontId="13" fillId="0" borderId="0" xfId="0" applyFont="1" applyBorder="1" applyAlignment="1">
      <alignment horizontal="right"/>
    </xf>
    <xf numFmtId="167" fontId="13" fillId="0" borderId="0" xfId="0" applyNumberFormat="1" applyFont="1" applyFill="1" applyBorder="1"/>
    <xf numFmtId="167" fontId="13" fillId="0" borderId="0" xfId="0" applyNumberFormat="1" applyFont="1" applyFill="1" applyBorder="1" applyAlignment="1">
      <alignment horizontal="right"/>
    </xf>
    <xf numFmtId="0" fontId="3" fillId="0" borderId="1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0" borderId="0" xfId="23" applyFont="1" applyAlignment="1">
      <alignment horizontal="center" vertical="top"/>
    </xf>
    <xf numFmtId="0" fontId="2" fillId="0" borderId="0" xfId="23" applyFont="1"/>
    <xf numFmtId="0" fontId="2" fillId="0" borderId="0" xfId="23" applyFont="1" applyAlignment="1">
      <alignment horizontal="center"/>
    </xf>
    <xf numFmtId="166" fontId="2" fillId="0" borderId="0" xfId="23" applyNumberFormat="1" applyFont="1"/>
    <xf numFmtId="167" fontId="16" fillId="0" borderId="0" xfId="23" applyNumberFormat="1" applyFont="1"/>
    <xf numFmtId="167" fontId="2" fillId="0" borderId="0" xfId="23" applyNumberFormat="1"/>
    <xf numFmtId="0" fontId="2" fillId="0" borderId="0" xfId="23"/>
    <xf numFmtId="167" fontId="4" fillId="0" borderId="0" xfId="23" applyNumberFormat="1" applyFont="1"/>
    <xf numFmtId="0" fontId="15" fillId="0" borderId="0" xfId="23" applyFont="1" applyAlignment="1">
      <alignment horizontal="left" vertical="top"/>
    </xf>
    <xf numFmtId="49" fontId="2" fillId="0" borderId="0" xfId="23" applyNumberFormat="1" applyFont="1"/>
    <xf numFmtId="0" fontId="18" fillId="0" borderId="0" xfId="23" applyFont="1" applyAlignment="1">
      <alignment horizontal="left" vertical="top"/>
    </xf>
    <xf numFmtId="167" fontId="2" fillId="0" borderId="0" xfId="23" applyNumberFormat="1" applyFont="1"/>
    <xf numFmtId="49" fontId="2" fillId="0" borderId="0" xfId="23" applyNumberFormat="1" applyFont="1" applyAlignment="1">
      <alignment horizontal="left"/>
    </xf>
    <xf numFmtId="0" fontId="3" fillId="0" borderId="48" xfId="23" applyFont="1" applyBorder="1" applyAlignment="1">
      <alignment horizontal="center" vertical="top"/>
    </xf>
    <xf numFmtId="0" fontId="3" fillId="0" borderId="45" xfId="23" applyFont="1" applyBorder="1"/>
    <xf numFmtId="0" fontId="3" fillId="0" borderId="45" xfId="23" applyFont="1" applyBorder="1" applyAlignment="1">
      <alignment horizontal="center"/>
    </xf>
    <xf numFmtId="0" fontId="3" fillId="0" borderId="49" xfId="23" applyFont="1" applyBorder="1" applyAlignment="1">
      <alignment horizontal="center"/>
    </xf>
    <xf numFmtId="167" fontId="3" fillId="0" borderId="48" xfId="23" applyNumberFormat="1" applyFont="1" applyBorder="1"/>
    <xf numFmtId="167" fontId="3" fillId="0" borderId="45" xfId="23" applyNumberFormat="1" applyFont="1" applyBorder="1"/>
    <xf numFmtId="167" fontId="3" fillId="0" borderId="46" xfId="23" applyNumberFormat="1" applyFont="1" applyBorder="1"/>
    <xf numFmtId="0" fontId="3" fillId="0" borderId="0" xfId="23" applyFont="1"/>
    <xf numFmtId="0" fontId="3" fillId="0" borderId="8" xfId="23" applyFont="1" applyBorder="1" applyAlignment="1">
      <alignment horizontal="center" vertical="top"/>
    </xf>
    <xf numFmtId="0" fontId="3" fillId="0" borderId="2" xfId="23" applyFont="1" applyBorder="1"/>
    <xf numFmtId="0" fontId="3" fillId="0" borderId="2" xfId="23" applyFont="1" applyBorder="1" applyAlignment="1">
      <alignment horizontal="center"/>
    </xf>
    <xf numFmtId="0" fontId="3" fillId="0" borderId="33" xfId="23" applyFont="1" applyBorder="1" applyAlignment="1">
      <alignment horizontal="center"/>
    </xf>
    <xf numFmtId="167" fontId="3" fillId="0" borderId="35" xfId="23" applyNumberFormat="1" applyFont="1" applyBorder="1" applyAlignment="1">
      <alignment horizontal="left"/>
    </xf>
    <xf numFmtId="167" fontId="3" fillId="0" borderId="33" xfId="23" applyNumberFormat="1" applyFont="1" applyBorder="1" applyAlignment="1">
      <alignment horizontal="left"/>
    </xf>
    <xf numFmtId="167" fontId="3" fillId="0" borderId="33" xfId="23" applyNumberFormat="1" applyFont="1" applyBorder="1"/>
    <xf numFmtId="167" fontId="3" fillId="0" borderId="34" xfId="23" applyNumberFormat="1" applyFont="1" applyBorder="1"/>
    <xf numFmtId="0" fontId="3" fillId="0" borderId="50" xfId="23" applyFont="1" applyBorder="1" applyAlignment="1">
      <alignment horizontal="center"/>
    </xf>
    <xf numFmtId="0" fontId="3" fillId="0" borderId="39" xfId="23" applyFont="1" applyBorder="1" applyAlignment="1">
      <alignment horizontal="center"/>
    </xf>
    <xf numFmtId="167" fontId="3" fillId="0" borderId="8" xfId="23" applyNumberFormat="1" applyFont="1" applyBorder="1" applyAlignment="1">
      <alignment horizontal="left"/>
    </xf>
    <xf numFmtId="167" fontId="3" fillId="0" borderId="2" xfId="23" applyNumberFormat="1" applyFont="1" applyBorder="1" applyAlignment="1">
      <alignment horizontal="center" vertical="center" wrapText="1"/>
    </xf>
    <xf numFmtId="167" fontId="3" fillId="0" borderId="2" xfId="23" applyNumberFormat="1" applyFont="1" applyBorder="1" applyAlignment="1">
      <alignment horizontal="left"/>
    </xf>
    <xf numFmtId="167" fontId="3" fillId="0" borderId="6" xfId="23" applyNumberFormat="1" applyFont="1" applyBorder="1" applyAlignment="1">
      <alignment horizontal="center" vertical="center" wrapText="1"/>
    </xf>
    <xf numFmtId="0" fontId="3" fillId="0" borderId="5" xfId="23" applyFont="1" applyBorder="1" applyAlignment="1">
      <alignment horizontal="center" vertical="center" wrapText="1"/>
    </xf>
    <xf numFmtId="0" fontId="3" fillId="0" borderId="51" xfId="23" applyFont="1" applyBorder="1" applyAlignment="1">
      <alignment vertical="center" wrapText="1"/>
    </xf>
    <xf numFmtId="167" fontId="3" fillId="0" borderId="3" xfId="23" applyNumberFormat="1" applyFont="1" applyBorder="1" applyAlignment="1">
      <alignment horizontal="center" vertical="center" wrapText="1"/>
    </xf>
    <xf numFmtId="167" fontId="3" fillId="0" borderId="51" xfId="23" applyNumberFormat="1" applyFont="1" applyBorder="1" applyAlignment="1">
      <alignment horizontal="center" vertical="center" wrapText="1"/>
    </xf>
    <xf numFmtId="167" fontId="3" fillId="0" borderId="4" xfId="23" applyNumberFormat="1" applyFont="1" applyBorder="1" applyAlignment="1">
      <alignment horizontal="center" vertical="center" wrapText="1"/>
    </xf>
    <xf numFmtId="167" fontId="3" fillId="0" borderId="5" xfId="23" applyNumberFormat="1" applyFont="1" applyBorder="1" applyAlignment="1">
      <alignment horizontal="center" vertical="center" wrapText="1"/>
    </xf>
    <xf numFmtId="167" fontId="19" fillId="0" borderId="3" xfId="23" applyNumberFormat="1" applyFont="1" applyBorder="1" applyAlignment="1">
      <alignment horizontal="center" vertical="center" wrapText="1"/>
    </xf>
    <xf numFmtId="0" fontId="3" fillId="0" borderId="52" xfId="23" applyFont="1" applyBorder="1" applyAlignment="1">
      <alignment horizontal="center" vertical="top" wrapText="1"/>
    </xf>
    <xf numFmtId="0" fontId="3" fillId="0" borderId="7" xfId="23" applyFont="1" applyBorder="1" applyAlignment="1">
      <alignment vertical="center" wrapText="1"/>
    </xf>
    <xf numFmtId="0" fontId="3" fillId="0" borderId="40" xfId="23" applyFont="1" applyBorder="1" applyAlignment="1">
      <alignment horizontal="center" vertical="center" wrapText="1"/>
    </xf>
    <xf numFmtId="0" fontId="3" fillId="0" borderId="0" xfId="23" applyFont="1" applyBorder="1" applyAlignment="1">
      <alignment horizontal="center" vertical="center" wrapText="1"/>
    </xf>
    <xf numFmtId="167" fontId="3" fillId="0" borderId="52" xfId="23" applyNumberFormat="1" applyFont="1" applyBorder="1" applyAlignment="1">
      <alignment horizontal="center" vertical="center" wrapText="1"/>
    </xf>
    <xf numFmtId="167" fontId="19" fillId="0" borderId="53" xfId="23" applyNumberFormat="1" applyFont="1" applyBorder="1" applyAlignment="1">
      <alignment horizontal="center" vertical="center" wrapText="1"/>
    </xf>
    <xf numFmtId="167" fontId="3" fillId="0" borderId="53" xfId="23" applyNumberFormat="1" applyFont="1" applyBorder="1" applyAlignment="1">
      <alignment horizontal="center" vertical="center" wrapText="1"/>
    </xf>
    <xf numFmtId="167" fontId="3" fillId="0" borderId="54" xfId="23" applyNumberFormat="1" applyFont="1" applyBorder="1" applyAlignment="1">
      <alignment horizontal="center" vertical="center" wrapText="1"/>
    </xf>
    <xf numFmtId="4" fontId="20" fillId="0" borderId="2" xfId="23" applyNumberFormat="1" applyFont="1" applyFill="1" applyBorder="1" applyAlignment="1">
      <alignment horizontal="left" vertical="top"/>
    </xf>
    <xf numFmtId="0" fontId="3" fillId="0" borderId="0" xfId="23" applyFont="1" applyBorder="1"/>
    <xf numFmtId="4" fontId="20" fillId="0" borderId="2" xfId="23" applyNumberFormat="1" applyFont="1" applyFill="1" applyBorder="1" applyAlignment="1">
      <alignment horizontal="right" vertical="top"/>
    </xf>
    <xf numFmtId="4" fontId="4" fillId="0" borderId="10" xfId="23" applyNumberFormat="1" applyFont="1" applyFill="1" applyBorder="1" applyAlignment="1">
      <alignment horizontal="right" vertical="top"/>
    </xf>
    <xf numFmtId="10" fontId="4" fillId="0" borderId="6" xfId="24" applyNumberFormat="1" applyFont="1" applyFill="1" applyBorder="1" applyAlignment="1">
      <alignment horizontal="right" vertical="top"/>
    </xf>
    <xf numFmtId="10" fontId="20" fillId="0" borderId="2" xfId="24" applyNumberFormat="1" applyFont="1" applyFill="1" applyBorder="1" applyAlignment="1">
      <alignment horizontal="right" vertical="top"/>
    </xf>
    <xf numFmtId="0" fontId="4" fillId="0" borderId="0" xfId="23" applyFont="1" applyBorder="1"/>
    <xf numFmtId="0" fontId="20" fillId="0" borderId="2" xfId="23" applyFont="1" applyFill="1" applyBorder="1" applyAlignment="1">
      <alignment horizontal="left" vertical="top" wrapText="1"/>
    </xf>
    <xf numFmtId="4" fontId="20" fillId="0" borderId="10" xfId="23" applyNumberFormat="1" applyFont="1" applyFill="1" applyBorder="1" applyAlignment="1">
      <alignment horizontal="right" vertical="top"/>
    </xf>
    <xf numFmtId="4" fontId="20" fillId="0" borderId="8" xfId="23" applyNumberFormat="1" applyFont="1" applyFill="1" applyBorder="1" applyAlignment="1">
      <alignment horizontal="right" vertical="top"/>
    </xf>
    <xf numFmtId="9" fontId="20" fillId="0" borderId="2" xfId="24" applyFont="1" applyFill="1" applyBorder="1" applyAlignment="1">
      <alignment horizontal="right" vertical="top"/>
    </xf>
    <xf numFmtId="9" fontId="20" fillId="0" borderId="6" xfId="24" applyFont="1" applyFill="1" applyBorder="1" applyAlignment="1">
      <alignment horizontal="right" vertical="top"/>
    </xf>
    <xf numFmtId="0" fontId="3" fillId="0" borderId="8" xfId="23" applyFont="1" applyBorder="1" applyAlignment="1">
      <alignment vertical="top"/>
    </xf>
    <xf numFmtId="0" fontId="3" fillId="2" borderId="2" xfId="23" applyFont="1" applyFill="1" applyBorder="1"/>
    <xf numFmtId="167" fontId="3" fillId="2" borderId="10" xfId="23" applyNumberFormat="1" applyFont="1" applyFill="1" applyBorder="1" applyAlignment="1">
      <alignment horizontal="right"/>
    </xf>
    <xf numFmtId="167" fontId="3" fillId="2" borderId="33" xfId="23" applyNumberFormat="1" applyFont="1" applyFill="1" applyBorder="1" applyAlignment="1">
      <alignment horizontal="center"/>
    </xf>
    <xf numFmtId="4" fontId="20" fillId="0" borderId="6" xfId="23" applyNumberFormat="1" applyFont="1" applyFill="1" applyBorder="1" applyAlignment="1">
      <alignment horizontal="right" vertical="top"/>
    </xf>
    <xf numFmtId="0" fontId="4" fillId="0" borderId="8" xfId="23" applyFont="1" applyFill="1" applyBorder="1" applyAlignment="1">
      <alignment vertical="top"/>
    </xf>
    <xf numFmtId="0" fontId="3" fillId="0" borderId="2" xfId="23" applyFont="1" applyFill="1" applyBorder="1"/>
    <xf numFmtId="0" fontId="4" fillId="0" borderId="10" xfId="23" applyFont="1" applyFill="1" applyBorder="1" applyAlignment="1">
      <alignment horizontal="center"/>
    </xf>
    <xf numFmtId="0" fontId="4" fillId="0" borderId="33" xfId="23" applyFont="1" applyFill="1" applyBorder="1" applyAlignment="1">
      <alignment horizontal="center"/>
    </xf>
    <xf numFmtId="167" fontId="4" fillId="0" borderId="8" xfId="23" applyNumberFormat="1" applyFont="1" applyFill="1" applyBorder="1"/>
    <xf numFmtId="167" fontId="4" fillId="0" borderId="2" xfId="23" applyNumberFormat="1" applyFont="1" applyFill="1" applyBorder="1"/>
    <xf numFmtId="167" fontId="3" fillId="0" borderId="2" xfId="23" applyNumberFormat="1" applyFont="1" applyFill="1" applyBorder="1"/>
    <xf numFmtId="10" fontId="3" fillId="0" borderId="6" xfId="24" applyNumberFormat="1" applyFont="1" applyFill="1" applyBorder="1"/>
    <xf numFmtId="0" fontId="4" fillId="0" borderId="0" xfId="23" applyFont="1" applyFill="1"/>
    <xf numFmtId="0" fontId="4" fillId="0" borderId="8" xfId="23" applyFont="1" applyBorder="1" applyAlignment="1">
      <alignment vertical="top"/>
    </xf>
    <xf numFmtId="167" fontId="4" fillId="0" borderId="10" xfId="23" applyNumberFormat="1" applyFont="1" applyBorder="1" applyAlignment="1">
      <alignment horizontal="center"/>
    </xf>
    <xf numFmtId="0" fontId="4" fillId="0" borderId="33" xfId="23" applyFont="1" applyBorder="1" applyAlignment="1">
      <alignment horizontal="center"/>
    </xf>
    <xf numFmtId="167" fontId="3" fillId="2" borderId="8" xfId="23" applyNumberFormat="1" applyFont="1" applyFill="1" applyBorder="1"/>
    <xf numFmtId="10" fontId="3" fillId="2" borderId="2" xfId="24" applyNumberFormat="1" applyFont="1" applyFill="1" applyBorder="1"/>
    <xf numFmtId="167" fontId="4" fillId="0" borderId="2" xfId="23" applyNumberFormat="1" applyFont="1" applyBorder="1"/>
    <xf numFmtId="167" fontId="4" fillId="0" borderId="6" xfId="23" applyNumberFormat="1" applyFont="1" applyBorder="1"/>
    <xf numFmtId="0" fontId="4" fillId="0" borderId="0" xfId="23" applyFont="1"/>
    <xf numFmtId="0" fontId="4" fillId="0" borderId="10" xfId="23" applyFont="1" applyBorder="1" applyAlignment="1">
      <alignment horizontal="center"/>
    </xf>
    <xf numFmtId="167" fontId="4" fillId="0" borderId="33" xfId="23" applyNumberFormat="1" applyFont="1" applyBorder="1" applyAlignment="1">
      <alignment horizontal="center"/>
    </xf>
    <xf numFmtId="167" fontId="4" fillId="0" borderId="8" xfId="23" applyNumberFormat="1" applyFont="1" applyBorder="1"/>
    <xf numFmtId="167" fontId="3" fillId="2" borderId="2" xfId="23" applyNumberFormat="1" applyFont="1" applyFill="1" applyBorder="1"/>
    <xf numFmtId="10" fontId="3" fillId="2" borderId="6" xfId="24" applyNumberFormat="1" applyFont="1" applyFill="1" applyBorder="1"/>
    <xf numFmtId="0" fontId="4" fillId="0" borderId="55" xfId="23" applyFont="1" applyBorder="1" applyAlignment="1">
      <alignment vertical="top"/>
    </xf>
    <xf numFmtId="0" fontId="3" fillId="0" borderId="50" xfId="23" applyFont="1" applyBorder="1"/>
    <xf numFmtId="0" fontId="4" fillId="0" borderId="38" xfId="23" applyFont="1" applyBorder="1" applyAlignment="1">
      <alignment horizontal="center"/>
    </xf>
    <xf numFmtId="167" fontId="4" fillId="0" borderId="55" xfId="23" applyNumberFormat="1" applyFont="1" applyBorder="1"/>
    <xf numFmtId="167" fontId="4" fillId="0" borderId="50" xfId="23" applyNumberFormat="1" applyFont="1" applyBorder="1"/>
    <xf numFmtId="167" fontId="3" fillId="0" borderId="50" xfId="23" applyNumberFormat="1" applyFont="1" applyFill="1" applyBorder="1"/>
    <xf numFmtId="10" fontId="3" fillId="0" borderId="56" xfId="24" applyNumberFormat="1" applyFont="1" applyFill="1" applyBorder="1"/>
    <xf numFmtId="0" fontId="4" fillId="0" borderId="37" xfId="23" applyFont="1" applyBorder="1" applyAlignment="1">
      <alignment horizontal="center"/>
    </xf>
    <xf numFmtId="167" fontId="3" fillId="0" borderId="55" xfId="23" applyNumberFormat="1" applyFont="1" applyBorder="1"/>
    <xf numFmtId="0" fontId="4" fillId="0" borderId="5" xfId="23" applyFont="1" applyBorder="1" applyAlignment="1">
      <alignment horizontal="center" vertical="top"/>
    </xf>
    <xf numFmtId="0" fontId="4" fillId="0" borderId="3" xfId="23" applyFont="1" applyBorder="1"/>
    <xf numFmtId="0" fontId="4" fillId="0" borderId="51" xfId="23" applyFont="1" applyBorder="1" applyAlignment="1">
      <alignment horizontal="center"/>
    </xf>
    <xf numFmtId="0" fontId="4" fillId="0" borderId="57" xfId="23" applyFont="1" applyBorder="1" applyAlignment="1">
      <alignment horizontal="center"/>
    </xf>
    <xf numFmtId="167" fontId="4" fillId="0" borderId="5" xfId="23" applyNumberFormat="1" applyFont="1" applyBorder="1"/>
    <xf numFmtId="167" fontId="4" fillId="0" borderId="3" xfId="23" applyNumberFormat="1" applyFont="1" applyBorder="1"/>
    <xf numFmtId="167" fontId="4" fillId="0" borderId="4" xfId="23" applyNumberFormat="1" applyFont="1" applyBorder="1"/>
    <xf numFmtId="0" fontId="21" fillId="0" borderId="0" xfId="23" applyFont="1" applyAlignment="1">
      <alignment horizontal="left" vertical="top"/>
    </xf>
    <xf numFmtId="167" fontId="13" fillId="0" borderId="0" xfId="23" applyNumberFormat="1" applyFont="1" applyBorder="1" applyAlignment="1">
      <alignment horizontal="right"/>
    </xf>
    <xf numFmtId="0" fontId="13" fillId="0" borderId="25" xfId="23" applyFont="1" applyBorder="1" applyAlignment="1">
      <alignment horizontal="center"/>
    </xf>
    <xf numFmtId="166" fontId="13" fillId="0" borderId="25" xfId="23" applyNumberFormat="1" applyFont="1" applyBorder="1"/>
    <xf numFmtId="167" fontId="13" fillId="0" borderId="25" xfId="23" applyNumberFormat="1" applyFont="1" applyBorder="1"/>
    <xf numFmtId="49" fontId="13" fillId="0" borderId="0" xfId="23" applyNumberFormat="1" applyFont="1"/>
    <xf numFmtId="0" fontId="13" fillId="0" borderId="0" xfId="23" applyFont="1" applyBorder="1" applyAlignment="1">
      <alignment horizontal="right"/>
    </xf>
    <xf numFmtId="0" fontId="13" fillId="0" borderId="47" xfId="23" applyFont="1" applyBorder="1" applyAlignment="1">
      <alignment horizontal="center"/>
    </xf>
    <xf numFmtId="170" fontId="13" fillId="0" borderId="47" xfId="23" applyNumberFormat="1" applyFont="1" applyBorder="1"/>
    <xf numFmtId="167" fontId="13" fillId="0" borderId="47" xfId="23" applyNumberFormat="1" applyFont="1" applyBorder="1"/>
    <xf numFmtId="166" fontId="13" fillId="0" borderId="47" xfId="23" applyNumberFormat="1" applyFont="1" applyBorder="1"/>
    <xf numFmtId="0" fontId="13" fillId="0" borderId="0" xfId="23" applyFont="1" applyBorder="1"/>
    <xf numFmtId="49" fontId="13" fillId="0" borderId="0" xfId="23" applyNumberFormat="1" applyFont="1" applyAlignment="1">
      <alignment horizontal="left"/>
    </xf>
    <xf numFmtId="167" fontId="13" fillId="0" borderId="19" xfId="23" applyNumberFormat="1" applyFont="1" applyFill="1" applyBorder="1"/>
    <xf numFmtId="167" fontId="13" fillId="0" borderId="19" xfId="23" applyNumberFormat="1" applyFont="1" applyFill="1" applyBorder="1" applyAlignment="1">
      <alignment horizontal="left" vertical="center"/>
    </xf>
    <xf numFmtId="167" fontId="4" fillId="0" borderId="10" xfId="23" applyNumberFormat="1" applyFont="1" applyBorder="1"/>
    <xf numFmtId="4" fontId="3" fillId="0" borderId="0" xfId="0" applyNumberFormat="1" applyFont="1" applyAlignment="1">
      <alignment vertical="center"/>
    </xf>
    <xf numFmtId="0" fontId="21" fillId="6" borderId="32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right" vertical="center"/>
    </xf>
    <xf numFmtId="0" fontId="6" fillId="0" borderId="2" xfId="0" applyFont="1" applyBorder="1"/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22" fillId="0" borderId="2" xfId="0" applyNumberFormat="1" applyFont="1" applyFill="1" applyBorder="1" applyAlignment="1">
      <alignment horizontal="center" vertical="center"/>
    </xf>
    <xf numFmtId="4" fontId="21" fillId="2" borderId="2" xfId="0" applyNumberFormat="1" applyFont="1" applyFill="1" applyBorder="1" applyAlignment="1">
      <alignment horizontal="right" vertical="center"/>
    </xf>
    <xf numFmtId="4" fontId="6" fillId="0" borderId="6" xfId="0" applyNumberFormat="1" applyFont="1" applyBorder="1" applyAlignment="1">
      <alignment horizontal="center" vertical="center"/>
    </xf>
    <xf numFmtId="2" fontId="6" fillId="3" borderId="8" xfId="0" applyNumberFormat="1" applyFont="1" applyFill="1" applyBorder="1" applyAlignment="1">
      <alignment horizontal="center" vertical="center"/>
    </xf>
    <xf numFmtId="0" fontId="6" fillId="3" borderId="61" xfId="0" applyFont="1" applyFill="1" applyBorder="1" applyAlignment="1"/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43" fontId="6" fillId="3" borderId="2" xfId="0" applyNumberFormat="1" applyFont="1" applyFill="1" applyBorder="1" applyAlignment="1">
      <alignment horizontal="right" vertical="center"/>
    </xf>
    <xf numFmtId="4" fontId="21" fillId="0" borderId="2" xfId="0" applyNumberFormat="1" applyFont="1" applyFill="1" applyBorder="1" applyAlignment="1">
      <alignment horizontal="right" vertical="center"/>
    </xf>
    <xf numFmtId="4" fontId="6" fillId="3" borderId="6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4" fontId="6" fillId="6" borderId="10" xfId="0" applyNumberFormat="1" applyFont="1" applyFill="1" applyBorder="1" applyAlignment="1">
      <alignment horizontal="center" vertical="center"/>
    </xf>
    <xf numFmtId="4" fontId="6" fillId="6" borderId="2" xfId="7" applyNumberFormat="1" applyFont="1" applyFill="1" applyBorder="1" applyAlignment="1">
      <alignment horizontal="center" vertical="center"/>
    </xf>
    <xf numFmtId="2" fontId="6" fillId="6" borderId="2" xfId="0" applyNumberFormat="1" applyFont="1" applyFill="1" applyBorder="1" applyAlignment="1">
      <alignment horizontal="center" vertical="center"/>
    </xf>
    <xf numFmtId="4" fontId="6" fillId="6" borderId="2" xfId="0" applyNumberFormat="1" applyFont="1" applyFill="1" applyBorder="1" applyAlignment="1">
      <alignment horizontal="right" vertical="center"/>
    </xf>
    <xf numFmtId="167" fontId="6" fillId="6" borderId="6" xfId="0" applyNumberFormat="1" applyFont="1" applyFill="1" applyBorder="1" applyAlignment="1">
      <alignment horizontal="right" vertical="center"/>
    </xf>
    <xf numFmtId="0" fontId="6" fillId="0" borderId="2" xfId="25" applyFont="1" applyFill="1" applyBorder="1" applyAlignment="1">
      <alignment horizontal="center" vertical="top"/>
    </xf>
    <xf numFmtId="0" fontId="6" fillId="0" borderId="61" xfId="0" applyFont="1" applyFill="1" applyBorder="1" applyAlignment="1">
      <alignment horizontal="left" vertical="top" wrapText="1"/>
    </xf>
    <xf numFmtId="0" fontId="21" fillId="0" borderId="2" xfId="0" applyFont="1" applyBorder="1"/>
    <xf numFmtId="166" fontId="6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167" fontId="21" fillId="0" borderId="2" xfId="0" applyNumberFormat="1" applyFont="1" applyBorder="1" applyAlignment="1">
      <alignment vertical="center"/>
    </xf>
    <xf numFmtId="167" fontId="6" fillId="0" borderId="2" xfId="0" applyNumberFormat="1" applyFont="1" applyBorder="1" applyAlignment="1">
      <alignment horizontal="right" vertical="center"/>
    </xf>
    <xf numFmtId="167" fontId="6" fillId="0" borderId="6" xfId="0" applyNumberFormat="1" applyFont="1" applyBorder="1" applyAlignment="1">
      <alignment vertical="center"/>
    </xf>
    <xf numFmtId="167" fontId="6" fillId="0" borderId="2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166" fontId="21" fillId="2" borderId="8" xfId="0" applyNumberFormat="1" applyFont="1" applyFill="1" applyBorder="1" applyAlignment="1">
      <alignment horizontal="center" vertical="center"/>
    </xf>
    <xf numFmtId="0" fontId="21" fillId="2" borderId="2" xfId="0" applyFont="1" applyFill="1" applyBorder="1"/>
    <xf numFmtId="0" fontId="21" fillId="2" borderId="2" xfId="0" applyFont="1" applyFill="1" applyBorder="1" applyAlignment="1">
      <alignment horizontal="center" vertical="center"/>
    </xf>
    <xf numFmtId="4" fontId="21" fillId="2" borderId="2" xfId="0" applyNumberFormat="1" applyFont="1" applyFill="1" applyBorder="1" applyAlignment="1">
      <alignment horizontal="center" vertical="center"/>
    </xf>
    <xf numFmtId="43" fontId="21" fillId="2" borderId="2" xfId="0" applyNumberFormat="1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43" fontId="6" fillId="0" borderId="0" xfId="0" applyNumberFormat="1" applyFont="1" applyBorder="1" applyAlignment="1">
      <alignment horizontal="center" vertical="center"/>
    </xf>
    <xf numFmtId="167" fontId="6" fillId="0" borderId="3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166" fontId="6" fillId="0" borderId="2" xfId="0" applyNumberFormat="1" applyFont="1" applyBorder="1" applyAlignment="1">
      <alignment horizontal="right" vertical="top"/>
    </xf>
    <xf numFmtId="167" fontId="6" fillId="0" borderId="2" xfId="0" applyNumberFormat="1" applyFont="1" applyBorder="1" applyAlignment="1">
      <alignment horizontal="right"/>
    </xf>
    <xf numFmtId="167" fontId="6" fillId="0" borderId="2" xfId="0" applyNumberFormat="1" applyFont="1" applyBorder="1"/>
    <xf numFmtId="2" fontId="6" fillId="0" borderId="2" xfId="0" applyNumberFormat="1" applyFont="1" applyBorder="1"/>
    <xf numFmtId="167" fontId="21" fillId="0" borderId="2" xfId="0" applyNumberFormat="1" applyFont="1" applyBorder="1"/>
    <xf numFmtId="167" fontId="6" fillId="0" borderId="6" xfId="0" applyNumberFormat="1" applyFont="1" applyFill="1" applyBorder="1" applyAlignment="1">
      <alignment horizontal="right" vertical="top"/>
    </xf>
    <xf numFmtId="167" fontId="6" fillId="0" borderId="2" xfId="0" applyNumberFormat="1" applyFont="1" applyBorder="1" applyAlignment="1">
      <alignment horizontal="center" vertical="center"/>
    </xf>
    <xf numFmtId="167" fontId="21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right" vertical="top"/>
    </xf>
    <xf numFmtId="0" fontId="6" fillId="0" borderId="2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center" vertical="top"/>
    </xf>
    <xf numFmtId="2" fontId="24" fillId="0" borderId="2" xfId="0" applyNumberFormat="1" applyFont="1" applyFill="1" applyBorder="1" applyAlignment="1">
      <alignment horizontal="right" vertical="top"/>
    </xf>
    <xf numFmtId="4" fontId="6" fillId="0" borderId="37" xfId="0" applyNumberFormat="1" applyFont="1" applyFill="1" applyBorder="1" applyAlignment="1">
      <alignment horizontal="right" vertical="center"/>
    </xf>
    <xf numFmtId="4" fontId="6" fillId="0" borderId="38" xfId="0" applyNumberFormat="1" applyFont="1" applyFill="1" applyBorder="1" applyAlignment="1">
      <alignment horizontal="center" vertical="center"/>
    </xf>
    <xf numFmtId="2" fontId="6" fillId="0" borderId="38" xfId="0" applyNumberFormat="1" applyFont="1" applyFill="1" applyBorder="1" applyAlignment="1">
      <alignment horizontal="center" vertical="center"/>
    </xf>
    <xf numFmtId="4" fontId="6" fillId="0" borderId="39" xfId="0" applyNumberFormat="1" applyFont="1" applyFill="1" applyBorder="1" applyAlignment="1">
      <alignment horizontal="right" vertical="top"/>
    </xf>
    <xf numFmtId="4" fontId="6" fillId="0" borderId="4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4" fontId="6" fillId="0" borderId="41" xfId="0" applyNumberFormat="1" applyFont="1" applyFill="1" applyBorder="1" applyAlignment="1">
      <alignment horizontal="right" vertical="top"/>
    </xf>
    <xf numFmtId="167" fontId="6" fillId="0" borderId="6" xfId="0" applyNumberFormat="1" applyFont="1" applyBorder="1" applyAlignment="1">
      <alignment horizontal="right" vertical="top"/>
    </xf>
    <xf numFmtId="4" fontId="6" fillId="0" borderId="42" xfId="0" applyNumberFormat="1" applyFont="1" applyFill="1" applyBorder="1" applyAlignment="1">
      <alignment horizontal="right" vertical="center"/>
    </xf>
    <xf numFmtId="4" fontId="6" fillId="0" borderId="43" xfId="0" applyNumberFormat="1" applyFont="1" applyFill="1" applyBorder="1" applyAlignment="1">
      <alignment horizontal="center" vertical="center"/>
    </xf>
    <xf numFmtId="2" fontId="6" fillId="0" borderId="43" xfId="0" applyNumberFormat="1" applyFont="1" applyFill="1" applyBorder="1" applyAlignment="1">
      <alignment horizontal="center" vertical="center"/>
    </xf>
    <xf numFmtId="4" fontId="6" fillId="0" borderId="44" xfId="0" applyNumberFormat="1" applyFont="1" applyFill="1" applyBorder="1" applyAlignment="1">
      <alignment horizontal="right" vertical="top"/>
    </xf>
    <xf numFmtId="2" fontId="6" fillId="0" borderId="2" xfId="0" applyNumberFormat="1" applyFont="1" applyFill="1" applyBorder="1" applyAlignment="1">
      <alignment horizontal="right" vertical="top"/>
    </xf>
    <xf numFmtId="0" fontId="25" fillId="0" borderId="2" xfId="0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center" vertical="top"/>
    </xf>
    <xf numFmtId="2" fontId="26" fillId="0" borderId="2" xfId="0" applyNumberFormat="1" applyFont="1" applyFill="1" applyBorder="1" applyAlignment="1">
      <alignment horizontal="right" vertical="top"/>
    </xf>
    <xf numFmtId="4" fontId="6" fillId="0" borderId="2" xfId="0" applyNumberFormat="1" applyFont="1" applyFill="1" applyBorder="1" applyAlignment="1">
      <alignment horizontal="left" vertical="center"/>
    </xf>
    <xf numFmtId="10" fontId="21" fillId="0" borderId="2" xfId="22" applyNumberFormat="1" applyFont="1" applyFill="1" applyBorder="1" applyAlignment="1">
      <alignment horizontal="right" vertical="top"/>
    </xf>
    <xf numFmtId="0" fontId="6" fillId="0" borderId="2" xfId="0" applyFont="1" applyFill="1" applyBorder="1" applyAlignment="1">
      <alignment horizontal="right" vertical="top" wrapText="1"/>
    </xf>
    <xf numFmtId="0" fontId="6" fillId="0" borderId="2" xfId="0" applyFont="1" applyFill="1" applyBorder="1" applyAlignment="1">
      <alignment horizontal="right" vertical="top"/>
    </xf>
    <xf numFmtId="0" fontId="21" fillId="0" borderId="2" xfId="0" applyFont="1" applyBorder="1" applyAlignment="1">
      <alignment horizontal="right"/>
    </xf>
    <xf numFmtId="0" fontId="21" fillId="0" borderId="2" xfId="0" applyFont="1" applyBorder="1" applyAlignment="1">
      <alignment horizontal="center" vertical="top"/>
    </xf>
    <xf numFmtId="2" fontId="21" fillId="0" borderId="2" xfId="0" applyNumberFormat="1" applyFont="1" applyBorder="1" applyAlignment="1">
      <alignment horizontal="right" vertical="top"/>
    </xf>
    <xf numFmtId="167" fontId="6" fillId="0" borderId="6" xfId="0" applyNumberFormat="1" applyFont="1" applyBorder="1"/>
    <xf numFmtId="2" fontId="21" fillId="2" borderId="8" xfId="0" applyNumberFormat="1" applyFont="1" applyFill="1" applyBorder="1"/>
    <xf numFmtId="0" fontId="21" fillId="2" borderId="2" xfId="0" applyFont="1" applyFill="1" applyBorder="1" applyAlignment="1">
      <alignment horizontal="center" vertical="top"/>
    </xf>
    <xf numFmtId="166" fontId="21" fillId="2" borderId="2" xfId="0" applyNumberFormat="1" applyFont="1" applyFill="1" applyBorder="1" applyAlignment="1">
      <alignment horizontal="right" vertical="top"/>
    </xf>
    <xf numFmtId="167" fontId="21" fillId="2" borderId="2" xfId="0" applyNumberFormat="1" applyFont="1" applyFill="1" applyBorder="1" applyAlignment="1">
      <alignment horizontal="right"/>
    </xf>
    <xf numFmtId="167" fontId="21" fillId="2" borderId="2" xfId="0" applyNumberFormat="1" applyFont="1" applyFill="1" applyBorder="1"/>
    <xf numFmtId="2" fontId="21" fillId="2" borderId="2" xfId="0" applyNumberFormat="1" applyFont="1" applyFill="1" applyBorder="1"/>
    <xf numFmtId="167" fontId="6" fillId="5" borderId="6" xfId="0" applyNumberFormat="1" applyFont="1" applyFill="1" applyBorder="1"/>
    <xf numFmtId="0" fontId="6" fillId="0" borderId="0" xfId="0" applyFont="1" applyBorder="1" applyAlignment="1">
      <alignment horizontal="right"/>
    </xf>
    <xf numFmtId="0" fontId="6" fillId="0" borderId="47" xfId="0" applyFont="1" applyBorder="1" applyAlignment="1">
      <alignment horizontal="left"/>
    </xf>
    <xf numFmtId="170" fontId="6" fillId="0" borderId="47" xfId="0" applyNumberFormat="1" applyFont="1" applyBorder="1"/>
    <xf numFmtId="167" fontId="6" fillId="0" borderId="47" xfId="0" applyNumberFormat="1" applyFont="1" applyBorder="1"/>
    <xf numFmtId="167" fontId="6" fillId="0" borderId="0" xfId="0" applyNumberFormat="1" applyFont="1" applyBorder="1"/>
    <xf numFmtId="43" fontId="6" fillId="0" borderId="0" xfId="0" applyNumberFormat="1" applyFont="1" applyFill="1" applyBorder="1"/>
    <xf numFmtId="167" fontId="6" fillId="0" borderId="0" xfId="0" applyNumberFormat="1" applyFont="1" applyFill="1" applyBorder="1" applyAlignment="1">
      <alignment horizontal="left" vertical="center"/>
    </xf>
    <xf numFmtId="166" fontId="6" fillId="0" borderId="47" xfId="0" applyNumberFormat="1" applyFont="1" applyBorder="1"/>
    <xf numFmtId="167" fontId="6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 vertical="top"/>
    </xf>
    <xf numFmtId="0" fontId="4" fillId="0" borderId="8" xfId="0" applyFont="1" applyFill="1" applyBorder="1" applyAlignment="1">
      <alignment horizontal="left"/>
    </xf>
    <xf numFmtId="0" fontId="28" fillId="0" borderId="0" xfId="0" applyFont="1" applyBorder="1" applyAlignment="1">
      <alignment horizontal="left" vertical="top"/>
    </xf>
    <xf numFmtId="167" fontId="0" fillId="0" borderId="0" xfId="0" applyNumberFormat="1" applyBorder="1" applyAlignment="1">
      <alignment horizontal="left" vertical="top"/>
    </xf>
    <xf numFmtId="0" fontId="0" fillId="0" borderId="0" xfId="0" applyBorder="1" applyAlignment="1">
      <alignment horizontal="left"/>
    </xf>
    <xf numFmtId="166" fontId="2" fillId="0" borderId="0" xfId="0" applyNumberFormat="1" applyFont="1" applyBorder="1" applyAlignment="1">
      <alignment horizontal="left" vertical="top"/>
    </xf>
    <xf numFmtId="167" fontId="0" fillId="0" borderId="0" xfId="0" applyNumberForma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6" fontId="2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167" fontId="2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66" fontId="5" fillId="0" borderId="0" xfId="0" applyNumberFormat="1" applyFont="1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4" fillId="0" borderId="0" xfId="0" applyFont="1"/>
    <xf numFmtId="0" fontId="4" fillId="7" borderId="10" xfId="0" applyNumberFormat="1" applyFont="1" applyFill="1" applyBorder="1" applyAlignment="1">
      <alignment horizontal="left" vertical="top"/>
    </xf>
    <xf numFmtId="4" fontId="27" fillId="0" borderId="0" xfId="0" applyNumberFormat="1" applyFont="1" applyBorder="1"/>
    <xf numFmtId="0" fontId="6" fillId="7" borderId="8" xfId="0" applyFont="1" applyFill="1" applyBorder="1" applyAlignment="1">
      <alignment horizontal="center" vertical="top"/>
    </xf>
    <xf numFmtId="0" fontId="29" fillId="0" borderId="2" xfId="0" applyFont="1" applyFill="1" applyBorder="1" applyAlignment="1">
      <alignment horizontal="left" vertical="top" wrapText="1"/>
    </xf>
    <xf numFmtId="0" fontId="6" fillId="0" borderId="61" xfId="26" applyFont="1" applyFill="1" applyBorder="1" applyAlignment="1">
      <alignment horizontal="left" vertical="top" wrapText="1"/>
    </xf>
    <xf numFmtId="4" fontId="22" fillId="0" borderId="2" xfId="0" applyNumberFormat="1" applyFont="1" applyFill="1" applyBorder="1" applyAlignment="1">
      <alignment horizontal="right" vertical="top"/>
    </xf>
    <xf numFmtId="4" fontId="6" fillId="0" borderId="6" xfId="0" applyNumberFormat="1" applyFont="1" applyFill="1" applyBorder="1" applyAlignment="1">
      <alignment horizontal="right" vertical="top"/>
    </xf>
    <xf numFmtId="0" fontId="30" fillId="0" borderId="2" xfId="0" applyFont="1" applyFill="1" applyBorder="1" applyAlignment="1">
      <alignment horizontal="left" vertical="top" wrapText="1"/>
    </xf>
    <xf numFmtId="0" fontId="6" fillId="0" borderId="5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center" vertical="top"/>
    </xf>
    <xf numFmtId="166" fontId="6" fillId="0" borderId="3" xfId="0" applyNumberFormat="1" applyFont="1" applyBorder="1" applyAlignment="1">
      <alignment horizontal="right" vertical="top"/>
    </xf>
    <xf numFmtId="167" fontId="6" fillId="0" borderId="3" xfId="0" applyNumberFormat="1" applyFont="1" applyBorder="1" applyAlignment="1">
      <alignment horizontal="right"/>
    </xf>
    <xf numFmtId="167" fontId="6" fillId="0" borderId="3" xfId="0" applyNumberFormat="1" applyFont="1" applyBorder="1"/>
    <xf numFmtId="2" fontId="6" fillId="0" borderId="3" xfId="0" applyNumberFormat="1" applyFont="1" applyBorder="1"/>
    <xf numFmtId="167" fontId="6" fillId="0" borderId="4" xfId="0" applyNumberFormat="1" applyFont="1" applyBorder="1"/>
    <xf numFmtId="0" fontId="6" fillId="0" borderId="29" xfId="0" applyFont="1" applyBorder="1"/>
    <xf numFmtId="0" fontId="6" fillId="0" borderId="0" xfId="0" applyFont="1" applyBorder="1" applyAlignment="1">
      <alignment horizontal="center" vertical="top"/>
    </xf>
    <xf numFmtId="166" fontId="6" fillId="0" borderId="0" xfId="0" applyNumberFormat="1" applyFont="1" applyBorder="1" applyAlignment="1">
      <alignment horizontal="right" vertical="top"/>
    </xf>
    <xf numFmtId="2" fontId="6" fillId="0" borderId="0" xfId="0" applyNumberFormat="1" applyFont="1" applyBorder="1"/>
    <xf numFmtId="167" fontId="6" fillId="0" borderId="36" xfId="0" applyNumberFormat="1" applyFont="1" applyBorder="1"/>
    <xf numFmtId="0" fontId="6" fillId="5" borderId="48" xfId="0" applyFont="1" applyFill="1" applyBorder="1" applyAlignment="1">
      <alignment horizontal="center" vertical="top"/>
    </xf>
    <xf numFmtId="0" fontId="21" fillId="5" borderId="45" xfId="0" applyFont="1" applyFill="1" applyBorder="1"/>
    <xf numFmtId="0" fontId="6" fillId="5" borderId="45" xfId="0" applyFont="1" applyFill="1" applyBorder="1" applyAlignment="1">
      <alignment horizontal="center" vertical="top"/>
    </xf>
    <xf numFmtId="166" fontId="6" fillId="5" borderId="45" xfId="0" applyNumberFormat="1" applyFont="1" applyFill="1" applyBorder="1" applyAlignment="1">
      <alignment horizontal="right" vertical="top"/>
    </xf>
    <xf numFmtId="167" fontId="6" fillId="5" borderId="45" xfId="0" applyNumberFormat="1" applyFont="1" applyFill="1" applyBorder="1" applyAlignment="1">
      <alignment horizontal="right"/>
    </xf>
    <xf numFmtId="167" fontId="6" fillId="5" borderId="45" xfId="0" applyNumberFormat="1" applyFont="1" applyFill="1" applyBorder="1"/>
    <xf numFmtId="2" fontId="6" fillId="5" borderId="45" xfId="0" applyNumberFormat="1" applyFont="1" applyFill="1" applyBorder="1"/>
    <xf numFmtId="167" fontId="21" fillId="5" borderId="45" xfId="0" applyNumberFormat="1" applyFont="1" applyFill="1" applyBorder="1"/>
    <xf numFmtId="167" fontId="6" fillId="5" borderId="46" xfId="0" applyNumberFormat="1" applyFont="1" applyFill="1" applyBorder="1"/>
    <xf numFmtId="167" fontId="6" fillId="0" borderId="36" xfId="0" applyNumberFormat="1" applyFont="1" applyFill="1" applyBorder="1"/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/>
    <xf numFmtId="0" fontId="6" fillId="0" borderId="59" xfId="0" applyFont="1" applyBorder="1" applyAlignment="1">
      <alignment horizontal="center" vertical="center"/>
    </xf>
    <xf numFmtId="166" fontId="6" fillId="0" borderId="59" xfId="0" applyNumberFormat="1" applyFont="1" applyBorder="1" applyAlignment="1">
      <alignment horizontal="center" vertical="center"/>
    </xf>
    <xf numFmtId="167" fontId="6" fillId="0" borderId="59" xfId="0" applyNumberFormat="1" applyFont="1" applyBorder="1" applyAlignment="1">
      <alignment horizontal="center" vertical="center"/>
    </xf>
    <xf numFmtId="43" fontId="6" fillId="0" borderId="59" xfId="0" applyNumberFormat="1" applyFont="1" applyBorder="1" applyAlignment="1">
      <alignment horizontal="center" vertical="center"/>
    </xf>
    <xf numFmtId="167" fontId="6" fillId="0" borderId="60" xfId="0" applyNumberFormat="1" applyFont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right" vertical="center"/>
    </xf>
    <xf numFmtId="4" fontId="6" fillId="0" borderId="6" xfId="0" applyNumberFormat="1" applyFont="1" applyFill="1" applyBorder="1" applyAlignment="1">
      <alignment horizontal="right" vertical="center"/>
    </xf>
    <xf numFmtId="4" fontId="22" fillId="7" borderId="2" xfId="0" applyNumberFormat="1" applyFont="1" applyFill="1" applyBorder="1" applyAlignment="1">
      <alignment horizontal="right" vertical="center"/>
    </xf>
    <xf numFmtId="4" fontId="6" fillId="7" borderId="6" xfId="0" applyNumberFormat="1" applyFont="1" applyFill="1" applyBorder="1" applyAlignment="1">
      <alignment horizontal="right" vertical="center"/>
    </xf>
    <xf numFmtId="4" fontId="6" fillId="0" borderId="10" xfId="0" applyNumberFormat="1" applyFont="1" applyFill="1" applyBorder="1" applyAlignment="1">
      <alignment horizontal="right" vertical="center"/>
    </xf>
    <xf numFmtId="4" fontId="6" fillId="7" borderId="2" xfId="0" applyNumberFormat="1" applyFont="1" applyFill="1" applyBorder="1" applyAlignment="1">
      <alignment horizontal="right" vertical="center"/>
    </xf>
    <xf numFmtId="4" fontId="6" fillId="6" borderId="10" xfId="0" applyNumberFormat="1" applyFont="1" applyFill="1" applyBorder="1" applyAlignment="1">
      <alignment horizontal="right" vertical="center"/>
    </xf>
    <xf numFmtId="4" fontId="6" fillId="6" borderId="2" xfId="7" applyNumberFormat="1" applyFont="1" applyFill="1" applyBorder="1" applyAlignment="1">
      <alignment horizontal="right" vertical="center"/>
    </xf>
    <xf numFmtId="2" fontId="6" fillId="6" borderId="2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wrapText="1"/>
    </xf>
    <xf numFmtId="0" fontId="4" fillId="7" borderId="4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7" borderId="0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30" fillId="0" borderId="61" xfId="0" applyFont="1" applyFill="1" applyBorder="1" applyAlignment="1">
      <alignment horizontal="left" vertical="top" wrapText="1"/>
    </xf>
    <xf numFmtId="0" fontId="4" fillId="0" borderId="10" xfId="0" applyNumberFormat="1" applyFont="1" applyFill="1" applyBorder="1" applyAlignment="1">
      <alignment horizontal="left" vertical="center"/>
    </xf>
    <xf numFmtId="0" fontId="3" fillId="0" borderId="48" xfId="23" applyFont="1" applyFill="1" applyBorder="1" applyAlignment="1">
      <alignment horizontal="center" vertical="top" wrapText="1"/>
    </xf>
    <xf numFmtId="167" fontId="4" fillId="0" borderId="45" xfId="23" applyNumberFormat="1" applyFont="1" applyFill="1" applyBorder="1" applyAlignment="1">
      <alignment vertical="center" wrapText="1"/>
    </xf>
    <xf numFmtId="4" fontId="4" fillId="0" borderId="45" xfId="23" applyNumberFormat="1" applyFont="1" applyFill="1" applyBorder="1" applyAlignment="1">
      <alignment horizontal="right" vertical="top"/>
    </xf>
    <xf numFmtId="167" fontId="4" fillId="0" borderId="46" xfId="23" applyNumberFormat="1" applyFont="1" applyFill="1" applyBorder="1" applyAlignment="1">
      <alignment vertical="center" wrapText="1"/>
    </xf>
    <xf numFmtId="167" fontId="4" fillId="0" borderId="48" xfId="23" applyNumberFormat="1" applyFont="1" applyFill="1" applyBorder="1" applyAlignment="1">
      <alignment vertical="center" wrapText="1"/>
    </xf>
    <xf numFmtId="10" fontId="4" fillId="0" borderId="45" xfId="24" applyNumberFormat="1" applyFont="1" applyFill="1" applyBorder="1" applyAlignment="1">
      <alignment vertical="center" wrapText="1"/>
    </xf>
    <xf numFmtId="10" fontId="4" fillId="0" borderId="46" xfId="24" applyNumberFormat="1" applyFont="1" applyFill="1" applyBorder="1" applyAlignment="1">
      <alignment vertical="center" wrapText="1"/>
    </xf>
    <xf numFmtId="0" fontId="3" fillId="0" borderId="8" xfId="23" applyFont="1" applyFill="1" applyBorder="1" applyAlignment="1">
      <alignment horizontal="center" vertical="top"/>
    </xf>
    <xf numFmtId="167" fontId="4" fillId="0" borderId="6" xfId="23" applyNumberFormat="1" applyFont="1" applyFill="1" applyBorder="1" applyAlignment="1">
      <alignment vertical="center" wrapText="1"/>
    </xf>
    <xf numFmtId="167" fontId="4" fillId="0" borderId="8" xfId="23" applyNumberFormat="1" applyFont="1" applyFill="1" applyBorder="1" applyAlignment="1">
      <alignment vertical="center" wrapText="1"/>
    </xf>
    <xf numFmtId="10" fontId="4" fillId="0" borderId="2" xfId="24" applyNumberFormat="1" applyFont="1" applyFill="1" applyBorder="1" applyAlignment="1">
      <alignment horizontal="right" vertical="top"/>
    </xf>
    <xf numFmtId="167" fontId="4" fillId="0" borderId="13" xfId="23" applyNumberFormat="1" applyFont="1" applyFill="1" applyBorder="1" applyAlignment="1">
      <alignment vertical="center" wrapText="1"/>
    </xf>
    <xf numFmtId="167" fontId="4" fillId="0" borderId="2" xfId="23" applyNumberFormat="1" applyFont="1" applyFill="1" applyBorder="1" applyAlignment="1">
      <alignment vertical="center" wrapText="1"/>
    </xf>
    <xf numFmtId="0" fontId="32" fillId="0" borderId="0" xfId="23" applyFont="1"/>
    <xf numFmtId="0" fontId="32" fillId="0" borderId="0" xfId="0" applyFont="1" applyAlignment="1">
      <alignment vertical="center"/>
    </xf>
    <xf numFmtId="0" fontId="6" fillId="0" borderId="2" xfId="25" applyFont="1" applyFill="1" applyBorder="1" applyAlignment="1">
      <alignment horizontal="center" vertical="center"/>
    </xf>
    <xf numFmtId="4" fontId="20" fillId="0" borderId="2" xfId="23" applyNumberFormat="1" applyFont="1" applyFill="1" applyBorder="1" applyAlignment="1">
      <alignment horizontal="left" vertical="top" wrapText="1"/>
    </xf>
    <xf numFmtId="0" fontId="24" fillId="0" borderId="8" xfId="0" applyFont="1" applyBorder="1" applyAlignment="1">
      <alignment horizontal="center" vertical="center"/>
    </xf>
    <xf numFmtId="0" fontId="24" fillId="0" borderId="44" xfId="0" applyFont="1" applyFill="1" applyBorder="1" applyAlignment="1">
      <alignment wrapText="1"/>
    </xf>
    <xf numFmtId="0" fontId="24" fillId="0" borderId="2" xfId="25" applyFont="1" applyFill="1" applyBorder="1" applyAlignment="1">
      <alignment horizontal="center" vertical="center"/>
    </xf>
    <xf numFmtId="4" fontId="24" fillId="0" borderId="10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right" vertical="center"/>
    </xf>
    <xf numFmtId="4" fontId="24" fillId="0" borderId="6" xfId="0" applyNumberFormat="1" applyFont="1" applyFill="1" applyBorder="1" applyAlignment="1">
      <alignment horizontal="right" vertical="center"/>
    </xf>
    <xf numFmtId="0" fontId="24" fillId="0" borderId="2" xfId="0" applyFont="1" applyBorder="1"/>
    <xf numFmtId="0" fontId="24" fillId="0" borderId="2" xfId="0" applyFont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/>
    </xf>
    <xf numFmtId="4" fontId="33" fillId="2" borderId="2" xfId="0" applyNumberFormat="1" applyFont="1" applyFill="1" applyBorder="1" applyAlignment="1">
      <alignment horizontal="right" vertical="center"/>
    </xf>
    <xf numFmtId="4" fontId="24" fillId="0" borderId="6" xfId="0" applyNumberFormat="1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25" applyFont="1" applyFill="1" applyBorder="1" applyAlignment="1">
      <alignment horizontal="center" vertical="top"/>
    </xf>
    <xf numFmtId="2" fontId="24" fillId="3" borderId="8" xfId="0" applyNumberFormat="1" applyFont="1" applyFill="1" applyBorder="1" applyAlignment="1">
      <alignment horizontal="center" vertical="center"/>
    </xf>
    <xf numFmtId="0" fontId="24" fillId="3" borderId="61" xfId="0" applyFont="1" applyFill="1" applyBorder="1" applyAlignment="1"/>
    <xf numFmtId="0" fontId="24" fillId="3" borderId="2" xfId="0" applyFont="1" applyFill="1" applyBorder="1" applyAlignment="1">
      <alignment horizontal="center" vertical="center"/>
    </xf>
    <xf numFmtId="4" fontId="24" fillId="3" borderId="2" xfId="0" applyNumberFormat="1" applyFont="1" applyFill="1" applyBorder="1" applyAlignment="1">
      <alignment horizontal="center" vertical="center"/>
    </xf>
    <xf numFmtId="43" fontId="24" fillId="3" borderId="2" xfId="0" applyNumberFormat="1" applyFont="1" applyFill="1" applyBorder="1" applyAlignment="1">
      <alignment horizontal="right" vertical="center"/>
    </xf>
    <xf numFmtId="4" fontId="33" fillId="0" borderId="2" xfId="0" applyNumberFormat="1" applyFont="1" applyFill="1" applyBorder="1" applyAlignment="1">
      <alignment horizontal="right" vertical="center"/>
    </xf>
    <xf numFmtId="4" fontId="24" fillId="3" borderId="6" xfId="0" applyNumberFormat="1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top"/>
    </xf>
    <xf numFmtId="0" fontId="24" fillId="0" borderId="61" xfId="26" applyFont="1" applyFill="1" applyBorder="1" applyAlignment="1">
      <alignment horizontal="left" vertical="top" wrapText="1"/>
    </xf>
    <xf numFmtId="4" fontId="24" fillId="7" borderId="2" xfId="0" applyNumberFormat="1" applyFont="1" applyFill="1" applyBorder="1" applyAlignment="1">
      <alignment horizontal="right" vertical="center"/>
    </xf>
    <xf numFmtId="4" fontId="24" fillId="7" borderId="6" xfId="0" applyNumberFormat="1" applyFont="1" applyFill="1" applyBorder="1" applyAlignment="1">
      <alignment horizontal="right" vertical="center"/>
    </xf>
    <xf numFmtId="167" fontId="6" fillId="0" borderId="37" xfId="0" applyNumberFormat="1" applyFont="1" applyBorder="1" applyAlignment="1">
      <alignment horizontal="center" wrapText="1"/>
    </xf>
    <xf numFmtId="167" fontId="6" fillId="0" borderId="38" xfId="0" applyNumberFormat="1" applyFont="1" applyBorder="1" applyAlignment="1">
      <alignment horizontal="center" wrapText="1"/>
    </xf>
    <xf numFmtId="167" fontId="6" fillId="0" borderId="62" xfId="0" applyNumberFormat="1" applyFont="1" applyBorder="1" applyAlignment="1">
      <alignment horizontal="center" wrapText="1"/>
    </xf>
    <xf numFmtId="167" fontId="6" fillId="0" borderId="42" xfId="0" applyNumberFormat="1" applyFont="1" applyBorder="1" applyAlignment="1">
      <alignment horizontal="center" wrapText="1"/>
    </xf>
    <xf numFmtId="167" fontId="6" fillId="0" borderId="43" xfId="0" applyNumberFormat="1" applyFont="1" applyBorder="1" applyAlignment="1">
      <alignment horizontal="center" wrapText="1"/>
    </xf>
    <xf numFmtId="167" fontId="6" fillId="0" borderId="63" xfId="0" applyNumberFormat="1" applyFont="1" applyBorder="1" applyAlignment="1">
      <alignment horizont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7" fillId="0" borderId="0" xfId="23" applyFont="1" applyAlignment="1">
      <alignment horizontal="center" vertical="top"/>
    </xf>
  </cellXfs>
  <cellStyles count="27">
    <cellStyle name="Moeda 2" xfId="1"/>
    <cellStyle name="Moeda 3" xfId="2"/>
    <cellStyle name="Moeda 3 2" xfId="13"/>
    <cellStyle name="Moeda 3 3" xfId="18"/>
    <cellStyle name="Normal" xfId="0" builtinId="0"/>
    <cellStyle name="Normal 2" xfId="3"/>
    <cellStyle name="Normal 2 2" xfId="14"/>
    <cellStyle name="Normal 2 3" xfId="16"/>
    <cellStyle name="Normal 3" xfId="4"/>
    <cellStyle name="Normal 3 2" xfId="23"/>
    <cellStyle name="Normal 4" xfId="25"/>
    <cellStyle name="Normal 8" xfId="26"/>
    <cellStyle name="Nota 2" xfId="5"/>
    <cellStyle name="Nota 2 2" xfId="15"/>
    <cellStyle name="Nota 2 3" xfId="12"/>
    <cellStyle name="Porcentagem" xfId="22" builtinId="5"/>
    <cellStyle name="Porcentagem 2" xfId="6"/>
    <cellStyle name="Porcentagem 3" xfId="24"/>
    <cellStyle name="Separador de milhares 2" xfId="8"/>
    <cellStyle name="Separador de milhares 3" xfId="17"/>
    <cellStyle name="Separador de milhares 4" xfId="20"/>
    <cellStyle name="Total" xfId="9" builtinId="25" customBuiltin="1"/>
    <cellStyle name="Total 2" xfId="10"/>
    <cellStyle name="Vírgula" xfId="7" builtinId="3"/>
    <cellStyle name="Vírgula 2" xfId="11"/>
    <cellStyle name="Vírgula 2 2" xfId="19"/>
    <cellStyle name="Vírgula 2 3" xfId="21"/>
  </cellStyles>
  <dxfs count="0"/>
  <tableStyles count="0" defaultTableStyle="TableStyleMedium9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495300</xdr:colOff>
          <xdr:row>85</xdr:row>
          <xdr:rowOff>0</xdr:rowOff>
        </xdr:from>
        <xdr:to>
          <xdr:col>10</xdr:col>
          <xdr:colOff>714375</xdr:colOff>
          <xdr:row>85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88</xdr:row>
          <xdr:rowOff>95250</xdr:rowOff>
        </xdr:from>
        <xdr:to>
          <xdr:col>10</xdr:col>
          <xdr:colOff>600075</xdr:colOff>
          <xdr:row>90</xdr:row>
          <xdr:rowOff>114300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0</xdr:rowOff>
    </xdr:from>
    <xdr:to>
      <xdr:col>1</xdr:col>
      <xdr:colOff>1504950</xdr:colOff>
      <xdr:row>0</xdr:row>
      <xdr:rowOff>0</xdr:rowOff>
    </xdr:to>
    <xdr:pic>
      <xdr:nvPicPr>
        <xdr:cNvPr id="2" name="Picture 1" descr="Papelaria nov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1628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w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23"/>
  <sheetViews>
    <sheetView tabSelected="1" topLeftCell="C48" zoomScaleNormal="100" zoomScaleSheetLayoutView="145" workbookViewId="0">
      <selection activeCell="D38" sqref="D38"/>
    </sheetView>
  </sheetViews>
  <sheetFormatPr defaultRowHeight="12.75" x14ac:dyDescent="0.2"/>
  <cols>
    <col min="1" max="1" width="8.28515625" style="5" bestFit="1" customWidth="1"/>
    <col min="2" max="2" width="8.7109375" style="5" bestFit="1" customWidth="1"/>
    <col min="3" max="3" width="5.28515625" style="1" customWidth="1"/>
    <col min="4" max="4" width="46" style="2" customWidth="1"/>
    <col min="5" max="5" width="5.140625" style="1" customWidth="1"/>
    <col min="6" max="6" width="7.85546875" style="19" bestFit="1" customWidth="1"/>
    <col min="7" max="8" width="8.7109375" style="16" customWidth="1"/>
    <col min="9" max="9" width="9.42578125" style="20" customWidth="1"/>
    <col min="10" max="10" width="10.7109375" style="3" customWidth="1"/>
    <col min="11" max="11" width="10.7109375" style="4" customWidth="1"/>
    <col min="12" max="12" width="13.140625" style="3" customWidth="1"/>
    <col min="13" max="13" width="4.7109375" style="5" customWidth="1"/>
    <col min="14" max="16384" width="9.140625" style="5"/>
  </cols>
  <sheetData>
    <row r="1" spans="1:15" ht="18" customHeight="1" x14ac:dyDescent="0.2">
      <c r="A1" s="273"/>
      <c r="B1" s="275"/>
      <c r="C1" s="277"/>
      <c r="D1" s="277"/>
      <c r="E1" s="277" t="s">
        <v>76</v>
      </c>
      <c r="F1" s="278"/>
      <c r="G1" s="278"/>
      <c r="H1" s="278"/>
      <c r="I1" s="278"/>
      <c r="J1" s="278"/>
      <c r="K1" s="279"/>
      <c r="L1" s="281"/>
    </row>
    <row r="2" spans="1:15" ht="18" customHeight="1" x14ac:dyDescent="0.2">
      <c r="A2" s="273"/>
      <c r="B2" s="275"/>
      <c r="C2" s="277"/>
      <c r="D2" s="277"/>
      <c r="E2" s="277"/>
      <c r="F2" s="278"/>
      <c r="G2" s="278"/>
      <c r="H2" s="278"/>
      <c r="I2" s="278"/>
      <c r="J2" s="278"/>
      <c r="K2" s="279"/>
      <c r="L2" s="281"/>
    </row>
    <row r="3" spans="1:15" ht="15" customHeight="1" x14ac:dyDescent="0.2">
      <c r="A3" s="273"/>
      <c r="B3" s="275"/>
      <c r="C3" s="282" t="s">
        <v>48</v>
      </c>
      <c r="D3" s="283"/>
      <c r="E3" s="283"/>
      <c r="F3" s="284"/>
      <c r="G3" s="281"/>
      <c r="H3" s="281"/>
      <c r="I3" s="281"/>
      <c r="J3" s="281"/>
      <c r="K3" s="279"/>
      <c r="L3" s="281"/>
    </row>
    <row r="4" spans="1:15" ht="15" customHeight="1" x14ac:dyDescent="0.2">
      <c r="A4" s="273"/>
      <c r="B4" s="275"/>
      <c r="C4" s="285"/>
      <c r="D4" s="286" t="s">
        <v>77</v>
      </c>
      <c r="E4" s="283"/>
      <c r="F4" s="284"/>
      <c r="G4" s="281"/>
      <c r="H4" s="281"/>
      <c r="I4" s="281"/>
      <c r="J4" s="281"/>
      <c r="K4" s="279"/>
      <c r="L4" s="281"/>
    </row>
    <row r="5" spans="1:15" ht="15" customHeight="1" x14ac:dyDescent="0.2">
      <c r="A5" s="273"/>
      <c r="B5" s="275"/>
      <c r="C5" s="285"/>
      <c r="D5" s="286" t="s">
        <v>78</v>
      </c>
      <c r="E5" s="283"/>
      <c r="F5" s="284"/>
      <c r="G5" s="281"/>
      <c r="H5" s="281"/>
      <c r="I5" s="281"/>
      <c r="J5" s="281"/>
      <c r="K5" s="279"/>
      <c r="L5" s="281"/>
    </row>
    <row r="6" spans="1:15" ht="15" customHeight="1" x14ac:dyDescent="0.2">
      <c r="A6" s="273"/>
      <c r="B6" s="275"/>
      <c r="C6" s="285"/>
      <c r="D6" s="286" t="s">
        <v>79</v>
      </c>
      <c r="E6" s="283"/>
      <c r="F6" s="284"/>
      <c r="G6" s="281"/>
      <c r="H6" s="281"/>
      <c r="I6" s="281"/>
      <c r="J6" s="281"/>
      <c r="K6" s="279"/>
      <c r="L6" s="281"/>
    </row>
    <row r="7" spans="1:15" ht="15" customHeight="1" x14ac:dyDescent="0.2">
      <c r="A7" s="273"/>
      <c r="B7" s="275"/>
      <c r="C7" s="285"/>
      <c r="D7" s="286" t="s">
        <v>80</v>
      </c>
      <c r="E7" s="283"/>
      <c r="F7" s="284"/>
      <c r="G7" s="281"/>
      <c r="H7" s="281"/>
      <c r="I7" s="281"/>
      <c r="J7" s="281"/>
      <c r="K7" s="279"/>
      <c r="L7" s="281"/>
    </row>
    <row r="8" spans="1:15" ht="15" customHeight="1" x14ac:dyDescent="0.2">
      <c r="A8" s="273"/>
      <c r="B8" s="275"/>
      <c r="C8" s="285"/>
      <c r="D8" s="286" t="s">
        <v>81</v>
      </c>
      <c r="E8" s="283"/>
      <c r="F8" s="284"/>
      <c r="G8" s="287"/>
      <c r="H8" s="287"/>
      <c r="I8" s="287"/>
      <c r="J8" s="287"/>
      <c r="K8" s="279"/>
      <c r="L8" s="281"/>
    </row>
    <row r="9" spans="1:15" ht="15" customHeight="1" x14ac:dyDescent="0.2">
      <c r="A9" s="273"/>
      <c r="B9" s="275"/>
      <c r="C9" s="285"/>
      <c r="D9" s="286" t="s">
        <v>82</v>
      </c>
      <c r="E9" s="283"/>
      <c r="F9" s="284"/>
      <c r="G9" s="287"/>
      <c r="H9" s="287"/>
      <c r="I9" s="287"/>
      <c r="J9" s="287"/>
      <c r="K9" s="279"/>
      <c r="L9" s="281"/>
    </row>
    <row r="10" spans="1:15" ht="15" customHeight="1" x14ac:dyDescent="0.2">
      <c r="A10" s="273"/>
      <c r="B10" s="275"/>
      <c r="C10" s="285"/>
      <c r="D10" s="286" t="s">
        <v>83</v>
      </c>
      <c r="E10" s="283"/>
      <c r="F10" s="284"/>
      <c r="G10" s="287"/>
      <c r="H10" s="287"/>
      <c r="I10" s="287"/>
      <c r="J10" s="287"/>
      <c r="K10" s="279"/>
      <c r="L10" s="281"/>
    </row>
    <row r="11" spans="1:15" ht="15" customHeight="1" x14ac:dyDescent="0.2">
      <c r="A11" s="273"/>
      <c r="B11" s="275"/>
      <c r="C11" s="285"/>
      <c r="D11" s="286" t="s">
        <v>84</v>
      </c>
      <c r="E11" s="283"/>
      <c r="F11" s="284"/>
      <c r="G11" s="287"/>
      <c r="H11" s="287"/>
      <c r="I11" s="287"/>
      <c r="J11" s="287"/>
      <c r="K11" s="279"/>
      <c r="L11" s="281"/>
    </row>
    <row r="12" spans="1:15" ht="15" customHeight="1" x14ac:dyDescent="0.2">
      <c r="A12" s="273"/>
      <c r="B12" s="275"/>
      <c r="C12" s="285"/>
      <c r="D12" s="286" t="s">
        <v>85</v>
      </c>
      <c r="E12" s="283"/>
      <c r="F12" s="284"/>
      <c r="G12" s="287"/>
      <c r="H12" s="287"/>
      <c r="I12" s="287"/>
      <c r="J12" s="287"/>
      <c r="K12" s="279"/>
      <c r="L12" s="281"/>
      <c r="O12" s="367"/>
    </row>
    <row r="13" spans="1:15" ht="15" customHeight="1" x14ac:dyDescent="0.2">
      <c r="A13" s="273"/>
      <c r="B13" s="275"/>
      <c r="C13" s="285"/>
      <c r="D13" s="286" t="s">
        <v>86</v>
      </c>
      <c r="E13" s="283"/>
      <c r="F13" s="284"/>
      <c r="G13" s="287"/>
      <c r="H13" s="287"/>
      <c r="I13" s="287"/>
      <c r="J13" s="287"/>
      <c r="K13" s="279"/>
      <c r="L13" s="281"/>
    </row>
    <row r="14" spans="1:15" ht="15" customHeight="1" x14ac:dyDescent="0.2">
      <c r="A14" s="273"/>
      <c r="B14" s="275"/>
      <c r="C14" s="285"/>
      <c r="D14" s="286" t="s">
        <v>87</v>
      </c>
      <c r="E14" s="283"/>
      <c r="F14" s="284"/>
      <c r="G14" s="287"/>
      <c r="H14" s="287"/>
      <c r="I14" s="287"/>
      <c r="J14" s="287"/>
      <c r="K14" s="279"/>
      <c r="L14" s="281"/>
    </row>
    <row r="15" spans="1:15" ht="12.75" customHeight="1" x14ac:dyDescent="0.2">
      <c r="A15" s="274"/>
      <c r="B15" s="275"/>
      <c r="C15" s="274"/>
      <c r="D15" s="274"/>
      <c r="E15" s="274"/>
      <c r="F15" s="280"/>
      <c r="G15" s="278"/>
      <c r="H15" s="278"/>
      <c r="I15" s="278"/>
      <c r="J15" s="278"/>
      <c r="K15" s="278"/>
      <c r="L15" s="281"/>
    </row>
    <row r="16" spans="1:15" ht="13.5" customHeight="1" thickBot="1" x14ac:dyDescent="0.25">
      <c r="A16" s="285"/>
      <c r="B16" s="285"/>
      <c r="C16" s="288"/>
      <c r="D16" s="288"/>
      <c r="E16" s="288"/>
      <c r="F16" s="289"/>
      <c r="G16" s="290"/>
      <c r="H16" s="290"/>
      <c r="I16" s="281"/>
      <c r="J16" s="281"/>
      <c r="K16" s="281"/>
      <c r="L16" s="281"/>
    </row>
    <row r="17" spans="1:12" ht="30.75" customHeight="1" thickBot="1" x14ac:dyDescent="0.25">
      <c r="C17" s="401" t="s">
        <v>112</v>
      </c>
      <c r="D17" s="402"/>
      <c r="E17" s="402"/>
      <c r="F17" s="402"/>
      <c r="G17" s="402"/>
      <c r="H17" s="402"/>
      <c r="I17" s="402"/>
      <c r="J17" s="402"/>
      <c r="K17" s="402"/>
      <c r="L17" s="403"/>
    </row>
    <row r="18" spans="1:12" ht="13.5" thickBot="1" x14ac:dyDescent="0.25">
      <c r="J18" s="25" t="s">
        <v>15</v>
      </c>
      <c r="K18" s="6"/>
    </row>
    <row r="19" spans="1:12" s="7" customFormat="1" ht="12.75" customHeight="1" x14ac:dyDescent="0.2">
      <c r="C19" s="404" t="s">
        <v>3</v>
      </c>
      <c r="D19" s="405"/>
      <c r="E19" s="405"/>
      <c r="F19" s="405"/>
      <c r="G19" s="405"/>
      <c r="H19" s="405"/>
      <c r="I19" s="405"/>
      <c r="J19" s="405"/>
      <c r="K19" s="405"/>
      <c r="L19" s="406"/>
    </row>
    <row r="20" spans="1:12" s="7" customFormat="1" ht="9.75" thickBot="1" x14ac:dyDescent="0.25">
      <c r="C20" s="42"/>
      <c r="D20" s="11"/>
      <c r="E20" s="11"/>
      <c r="F20" s="41"/>
      <c r="G20" s="26"/>
      <c r="H20" s="27" t="s">
        <v>11</v>
      </c>
      <c r="I20" s="28"/>
      <c r="J20" s="29"/>
      <c r="K20" s="30"/>
      <c r="L20" s="8"/>
    </row>
    <row r="21" spans="1:12" s="7" customFormat="1" ht="27.75" thickBot="1" x14ac:dyDescent="0.25">
      <c r="B21" s="11"/>
      <c r="C21" s="43" t="s">
        <v>4</v>
      </c>
      <c r="D21" s="31" t="s">
        <v>5</v>
      </c>
      <c r="E21" s="32" t="s">
        <v>2</v>
      </c>
      <c r="F21" s="33" t="s">
        <v>1</v>
      </c>
      <c r="G21" s="34" t="s">
        <v>6</v>
      </c>
      <c r="H21" s="34" t="s">
        <v>7</v>
      </c>
      <c r="I21" s="35" t="s">
        <v>12</v>
      </c>
      <c r="J21" s="35" t="s">
        <v>8</v>
      </c>
      <c r="K21" s="35" t="s">
        <v>9</v>
      </c>
      <c r="L21" s="36" t="s">
        <v>10</v>
      </c>
    </row>
    <row r="22" spans="1:12" s="7" customFormat="1" ht="13.5" customHeight="1" thickBot="1" x14ac:dyDescent="0.25">
      <c r="B22" s="11"/>
      <c r="C22" s="44"/>
      <c r="D22" s="9"/>
      <c r="E22" s="18"/>
      <c r="F22" s="18"/>
      <c r="G22" s="17"/>
      <c r="H22" s="17"/>
      <c r="I22" s="18"/>
      <c r="J22" s="9"/>
      <c r="K22" s="9"/>
      <c r="L22" s="10"/>
    </row>
    <row r="23" spans="1:12" s="21" customFormat="1" ht="12" x14ac:dyDescent="0.2">
      <c r="B23" s="13"/>
      <c r="C23" s="170">
        <v>1</v>
      </c>
      <c r="D23" s="171" t="s">
        <v>74</v>
      </c>
      <c r="E23" s="189"/>
      <c r="F23" s="190"/>
      <c r="G23" s="191"/>
      <c r="H23" s="191"/>
      <c r="I23" s="192"/>
      <c r="J23" s="193"/>
      <c r="K23" s="193"/>
      <c r="L23" s="194"/>
    </row>
    <row r="24" spans="1:12" s="21" customFormat="1" ht="12" x14ac:dyDescent="0.15">
      <c r="A24" s="276"/>
      <c r="B24" s="292"/>
      <c r="C24" s="294" t="s">
        <v>0</v>
      </c>
      <c r="D24" s="196" t="s">
        <v>88</v>
      </c>
      <c r="E24" s="195" t="s">
        <v>72</v>
      </c>
      <c r="F24" s="336">
        <v>1</v>
      </c>
      <c r="G24" s="331">
        <v>0</v>
      </c>
      <c r="H24" s="331">
        <v>0</v>
      </c>
      <c r="I24" s="333">
        <f t="shared" ref="I24:I26" si="0">G24+H24</f>
        <v>0</v>
      </c>
      <c r="J24" s="333">
        <f t="shared" ref="J24:J25" si="1">TRUNC(G24*F24,2)</f>
        <v>0</v>
      </c>
      <c r="K24" s="333">
        <f t="shared" ref="K24:K25" si="2">TRUNC(H24*F24,2)</f>
        <v>0</v>
      </c>
      <c r="L24" s="334">
        <f>J24+K24</f>
        <v>0</v>
      </c>
    </row>
    <row r="25" spans="1:12" s="291" customFormat="1" ht="12" x14ac:dyDescent="0.15">
      <c r="A25" s="342"/>
      <c r="B25" s="352"/>
      <c r="C25" s="294" t="s">
        <v>75</v>
      </c>
      <c r="D25" s="299" t="s">
        <v>102</v>
      </c>
      <c r="E25" s="195" t="s">
        <v>71</v>
      </c>
      <c r="F25" s="175">
        <v>250</v>
      </c>
      <c r="G25" s="331">
        <v>0</v>
      </c>
      <c r="H25" s="331">
        <v>0</v>
      </c>
      <c r="I25" s="333">
        <f>G25+H25</f>
        <v>0</v>
      </c>
      <c r="J25" s="331">
        <f t="shared" si="1"/>
        <v>0</v>
      </c>
      <c r="K25" s="331">
        <f t="shared" si="2"/>
        <v>0</v>
      </c>
      <c r="L25" s="334">
        <f t="shared" ref="L25:L26" si="3">J25+K25</f>
        <v>0</v>
      </c>
    </row>
    <row r="26" spans="1:12" s="291" customFormat="1" ht="24" x14ac:dyDescent="0.15">
      <c r="A26" s="342"/>
      <c r="B26" s="343"/>
      <c r="C26" s="294" t="s">
        <v>89</v>
      </c>
      <c r="D26" s="296" t="s">
        <v>103</v>
      </c>
      <c r="E26" s="195" t="s">
        <v>71</v>
      </c>
      <c r="F26" s="175">
        <v>260.83</v>
      </c>
      <c r="G26" s="331">
        <v>0</v>
      </c>
      <c r="H26" s="331">
        <v>0</v>
      </c>
      <c r="I26" s="333">
        <f t="shared" si="0"/>
        <v>0</v>
      </c>
      <c r="J26" s="331">
        <f>TRUNC(G26*F26,2)</f>
        <v>0</v>
      </c>
      <c r="K26" s="331">
        <f>TRUNC(H26*F26,2)</f>
        <v>0</v>
      </c>
      <c r="L26" s="334">
        <f t="shared" si="3"/>
        <v>0</v>
      </c>
    </row>
    <row r="27" spans="1:12" s="291" customFormat="1" ht="36" x14ac:dyDescent="0.15">
      <c r="A27" s="344"/>
      <c r="B27" s="346"/>
      <c r="C27" s="294" t="s">
        <v>113</v>
      </c>
      <c r="D27" s="296" t="s">
        <v>115</v>
      </c>
      <c r="E27" s="368" t="s">
        <v>114</v>
      </c>
      <c r="F27" s="175">
        <v>1</v>
      </c>
      <c r="G27" s="331">
        <v>0</v>
      </c>
      <c r="H27" s="331">
        <v>0</v>
      </c>
      <c r="I27" s="333">
        <f t="shared" ref="I27" si="4">G27+H27</f>
        <v>0</v>
      </c>
      <c r="J27" s="331">
        <f>TRUNC(G27*F27,2)</f>
        <v>0</v>
      </c>
      <c r="K27" s="331">
        <f>TRUNC(H27*F27,2)</f>
        <v>0</v>
      </c>
      <c r="L27" s="334">
        <f t="shared" ref="L27" si="5">J27+K27</f>
        <v>0</v>
      </c>
    </row>
    <row r="28" spans="1:12" s="291" customFormat="1" ht="24" x14ac:dyDescent="0.15">
      <c r="A28" s="344"/>
      <c r="B28" s="346"/>
      <c r="C28" s="391" t="s">
        <v>130</v>
      </c>
      <c r="D28" s="392" t="s">
        <v>143</v>
      </c>
      <c r="E28" s="372" t="s">
        <v>131</v>
      </c>
      <c r="F28" s="374">
        <v>1</v>
      </c>
      <c r="G28" s="374">
        <v>0</v>
      </c>
      <c r="H28" s="374">
        <v>0</v>
      </c>
      <c r="I28" s="393">
        <f t="shared" ref="I28" si="6">G28+H28</f>
        <v>0</v>
      </c>
      <c r="J28" s="374">
        <f>TRUNC(G28*F28,2)</f>
        <v>0</v>
      </c>
      <c r="K28" s="374">
        <f>TRUNC(H28*F28,2)</f>
        <v>0</v>
      </c>
      <c r="L28" s="394">
        <f t="shared" ref="L28" si="7">J28+K28</f>
        <v>0</v>
      </c>
    </row>
    <row r="29" spans="1:12" s="21" customFormat="1" ht="12" x14ac:dyDescent="0.2">
      <c r="B29" s="13"/>
      <c r="C29" s="172"/>
      <c r="D29" s="176" t="s">
        <v>70</v>
      </c>
      <c r="E29" s="177"/>
      <c r="F29" s="178"/>
      <c r="G29" s="179"/>
      <c r="H29" s="179"/>
      <c r="I29" s="179"/>
      <c r="J29" s="180">
        <f>SUM(J24:J28)</f>
        <v>0</v>
      </c>
      <c r="K29" s="180">
        <f>SUM(K24:K28)</f>
        <v>0</v>
      </c>
      <c r="L29" s="181"/>
    </row>
    <row r="30" spans="1:12" s="21" customFormat="1" ht="12" x14ac:dyDescent="0.2">
      <c r="B30" s="13"/>
      <c r="C30" s="182"/>
      <c r="D30" s="183"/>
      <c r="E30" s="184"/>
      <c r="F30" s="185"/>
      <c r="G30" s="185"/>
      <c r="H30" s="185"/>
      <c r="I30" s="185"/>
      <c r="J30" s="186"/>
      <c r="K30" s="187">
        <f>J29+K29</f>
        <v>0</v>
      </c>
      <c r="L30" s="188"/>
    </row>
    <row r="31" spans="1:12" s="21" customFormat="1" ht="12" x14ac:dyDescent="0.2">
      <c r="A31" s="340"/>
      <c r="B31" s="341"/>
      <c r="C31" s="170">
        <v>2</v>
      </c>
      <c r="D31" s="171" t="s">
        <v>107</v>
      </c>
      <c r="E31" s="189"/>
      <c r="F31" s="337"/>
      <c r="G31" s="338"/>
      <c r="H31" s="338"/>
      <c r="I31" s="338"/>
      <c r="J31" s="193"/>
      <c r="K31" s="193"/>
      <c r="L31" s="194"/>
    </row>
    <row r="32" spans="1:12" s="21" customFormat="1" ht="24" x14ac:dyDescent="0.2">
      <c r="A32" s="345"/>
      <c r="B32" s="346"/>
      <c r="C32" s="172" t="s">
        <v>16</v>
      </c>
      <c r="D32" s="299" t="s">
        <v>91</v>
      </c>
      <c r="E32" s="174" t="s">
        <v>71</v>
      </c>
      <c r="F32" s="175">
        <v>4645</v>
      </c>
      <c r="G32" s="331">
        <v>0</v>
      </c>
      <c r="H32" s="331">
        <v>0</v>
      </c>
      <c r="I32" s="331">
        <f t="shared" ref="I32:I34" si="8">G32+H32</f>
        <v>0</v>
      </c>
      <c r="J32" s="331">
        <f>TRUNC(G32*F32,2)</f>
        <v>0</v>
      </c>
      <c r="K32" s="331">
        <f>TRUNC(H32*F32,2)</f>
        <v>0</v>
      </c>
      <c r="L32" s="332">
        <f>J32+K32</f>
        <v>0</v>
      </c>
    </row>
    <row r="33" spans="1:12" s="21" customFormat="1" ht="48" x14ac:dyDescent="0.2">
      <c r="A33" s="345"/>
      <c r="B33" s="346"/>
      <c r="C33" s="172" t="s">
        <v>17</v>
      </c>
      <c r="D33" s="351" t="s">
        <v>144</v>
      </c>
      <c r="E33" s="174" t="s">
        <v>71</v>
      </c>
      <c r="F33" s="175">
        <v>3330</v>
      </c>
      <c r="G33" s="331">
        <v>0</v>
      </c>
      <c r="H33" s="331">
        <v>0</v>
      </c>
      <c r="I33" s="331">
        <f t="shared" ref="I33" si="9">G33+H33</f>
        <v>0</v>
      </c>
      <c r="J33" s="331">
        <f>TRUNC(G33*F33,2)</f>
        <v>0</v>
      </c>
      <c r="K33" s="331">
        <f>TRUNC(H33*F33,2)</f>
        <v>0</v>
      </c>
      <c r="L33" s="332">
        <f>J33+K33</f>
        <v>0</v>
      </c>
    </row>
    <row r="34" spans="1:12" s="21" customFormat="1" ht="36" x14ac:dyDescent="0.2">
      <c r="A34" s="345"/>
      <c r="B34" s="346"/>
      <c r="C34" s="172" t="s">
        <v>101</v>
      </c>
      <c r="D34" s="351" t="s">
        <v>116</v>
      </c>
      <c r="E34" s="174" t="s">
        <v>71</v>
      </c>
      <c r="F34" s="175">
        <v>1110</v>
      </c>
      <c r="G34" s="331">
        <v>0</v>
      </c>
      <c r="H34" s="331">
        <v>0</v>
      </c>
      <c r="I34" s="331">
        <f t="shared" si="8"/>
        <v>0</v>
      </c>
      <c r="J34" s="331">
        <f>TRUNC(G34*F34,2)</f>
        <v>0</v>
      </c>
      <c r="K34" s="331">
        <f>TRUNC(H34*F34,2)</f>
        <v>0</v>
      </c>
      <c r="L34" s="332">
        <f>J34+K34</f>
        <v>0</v>
      </c>
    </row>
    <row r="35" spans="1:12" s="21" customFormat="1" ht="48" x14ac:dyDescent="0.2">
      <c r="A35" s="344"/>
      <c r="B35" s="346"/>
      <c r="C35" s="172" t="s">
        <v>104</v>
      </c>
      <c r="D35" s="351" t="s">
        <v>145</v>
      </c>
      <c r="E35" s="174" t="s">
        <v>71</v>
      </c>
      <c r="F35" s="175">
        <v>205</v>
      </c>
      <c r="G35" s="331">
        <v>0</v>
      </c>
      <c r="H35" s="331">
        <v>0</v>
      </c>
      <c r="I35" s="331">
        <f t="shared" ref="I35" si="10">G35+H35</f>
        <v>0</v>
      </c>
      <c r="J35" s="331">
        <f>TRUNC(G35*F35,2)</f>
        <v>0</v>
      </c>
      <c r="K35" s="331">
        <f>TRUNC(H35*F35,2)</f>
        <v>0</v>
      </c>
      <c r="L35" s="332">
        <f>J35+K35</f>
        <v>0</v>
      </c>
    </row>
    <row r="36" spans="1:12" s="21" customFormat="1" ht="12" x14ac:dyDescent="0.2">
      <c r="B36" s="13"/>
      <c r="C36" s="172"/>
      <c r="D36" s="176" t="s">
        <v>70</v>
      </c>
      <c r="E36" s="177"/>
      <c r="F36" s="178"/>
      <c r="G36" s="179"/>
      <c r="H36" s="179"/>
      <c r="I36" s="179"/>
      <c r="J36" s="180">
        <f>SUM(J32:J35)</f>
        <v>0</v>
      </c>
      <c r="K36" s="180">
        <f>SUM(K32:K35)</f>
        <v>0</v>
      </c>
      <c r="L36" s="181"/>
    </row>
    <row r="37" spans="1:12" s="21" customFormat="1" ht="12" x14ac:dyDescent="0.2">
      <c r="B37" s="13"/>
      <c r="C37" s="182"/>
      <c r="D37" s="183"/>
      <c r="E37" s="184"/>
      <c r="F37" s="185"/>
      <c r="G37" s="185"/>
      <c r="H37" s="185"/>
      <c r="I37" s="185"/>
      <c r="J37" s="186"/>
      <c r="K37" s="187">
        <f>J36+K36</f>
        <v>0</v>
      </c>
      <c r="L37" s="188"/>
    </row>
    <row r="38" spans="1:12" s="21" customFormat="1" ht="12" x14ac:dyDescent="0.2">
      <c r="A38" s="340"/>
      <c r="B38" s="341"/>
      <c r="C38" s="170">
        <v>3</v>
      </c>
      <c r="D38" s="171" t="s">
        <v>92</v>
      </c>
      <c r="E38" s="189"/>
      <c r="F38" s="337"/>
      <c r="G38" s="338"/>
      <c r="H38" s="338"/>
      <c r="I38" s="339"/>
      <c r="J38" s="193"/>
      <c r="K38" s="193"/>
      <c r="L38" s="194"/>
    </row>
    <row r="39" spans="1:12" s="21" customFormat="1" ht="24" x14ac:dyDescent="0.2">
      <c r="A39" s="347"/>
      <c r="B39" s="341"/>
      <c r="C39" s="172" t="s">
        <v>18</v>
      </c>
      <c r="D39" s="295" t="s">
        <v>91</v>
      </c>
      <c r="E39" s="174" t="s">
        <v>71</v>
      </c>
      <c r="F39" s="336">
        <v>815</v>
      </c>
      <c r="G39" s="331">
        <v>0</v>
      </c>
      <c r="H39" s="331">
        <v>0</v>
      </c>
      <c r="I39" s="331">
        <f t="shared" ref="I39:I40" si="11">G39+H39</f>
        <v>0</v>
      </c>
      <c r="J39" s="331">
        <f>TRUNC(G39*F39,2)</f>
        <v>0</v>
      </c>
      <c r="K39" s="331">
        <f>TRUNC(H39*F39,2)</f>
        <v>0</v>
      </c>
      <c r="L39" s="332">
        <f>J39+K39</f>
        <v>0</v>
      </c>
    </row>
    <row r="40" spans="1:12" s="21" customFormat="1" ht="48" x14ac:dyDescent="0.2">
      <c r="A40" s="347"/>
      <c r="B40" s="348"/>
      <c r="C40" s="172" t="s">
        <v>20</v>
      </c>
      <c r="D40" s="351" t="s">
        <v>144</v>
      </c>
      <c r="E40" s="174" t="s">
        <v>71</v>
      </c>
      <c r="F40" s="336">
        <v>815</v>
      </c>
      <c r="G40" s="331">
        <v>0</v>
      </c>
      <c r="H40" s="331">
        <v>0</v>
      </c>
      <c r="I40" s="331">
        <f t="shared" si="11"/>
        <v>0</v>
      </c>
      <c r="J40" s="331">
        <f>TRUNC(G40*F40,2)</f>
        <v>0</v>
      </c>
      <c r="K40" s="331">
        <f>TRUNC(H40*F40,2)</f>
        <v>0</v>
      </c>
      <c r="L40" s="332">
        <f>J40+K40</f>
        <v>0</v>
      </c>
    </row>
    <row r="41" spans="1:12" s="21" customFormat="1" ht="12" x14ac:dyDescent="0.2">
      <c r="B41" s="13"/>
      <c r="C41" s="172"/>
      <c r="D41" s="176" t="s">
        <v>70</v>
      </c>
      <c r="E41" s="177"/>
      <c r="F41" s="178"/>
      <c r="G41" s="179"/>
      <c r="H41" s="179"/>
      <c r="I41" s="179"/>
      <c r="J41" s="180">
        <f>SUM(J39:J40)</f>
        <v>0</v>
      </c>
      <c r="K41" s="180">
        <f>SUM(K39:K40)</f>
        <v>0</v>
      </c>
      <c r="L41" s="181"/>
    </row>
    <row r="42" spans="1:12" s="21" customFormat="1" ht="12" x14ac:dyDescent="0.2">
      <c r="B42" s="13"/>
      <c r="C42" s="182"/>
      <c r="D42" s="183"/>
      <c r="E42" s="184"/>
      <c r="F42" s="185"/>
      <c r="G42" s="185"/>
      <c r="H42" s="185"/>
      <c r="I42" s="185"/>
      <c r="J42" s="186"/>
      <c r="K42" s="187">
        <f>J41+K41</f>
        <v>0</v>
      </c>
      <c r="L42" s="188"/>
    </row>
    <row r="43" spans="1:12" s="21" customFormat="1" ht="12" x14ac:dyDescent="0.2">
      <c r="A43" s="340"/>
      <c r="B43" s="341"/>
      <c r="C43" s="170">
        <v>4</v>
      </c>
      <c r="D43" s="171" t="s">
        <v>105</v>
      </c>
      <c r="E43" s="189"/>
      <c r="F43" s="337"/>
      <c r="G43" s="338"/>
      <c r="H43" s="338"/>
      <c r="I43" s="338"/>
      <c r="J43" s="193"/>
      <c r="K43" s="193"/>
      <c r="L43" s="194"/>
    </row>
    <row r="44" spans="1:12" s="21" customFormat="1" ht="24" x14ac:dyDescent="0.2">
      <c r="A44" s="347"/>
      <c r="B44" s="341"/>
      <c r="C44" s="172" t="s">
        <v>19</v>
      </c>
      <c r="D44" s="299" t="s">
        <v>106</v>
      </c>
      <c r="E44" s="174" t="s">
        <v>71</v>
      </c>
      <c r="F44" s="336">
        <v>128.9</v>
      </c>
      <c r="G44" s="331">
        <v>0</v>
      </c>
      <c r="H44" s="331">
        <v>0</v>
      </c>
      <c r="I44" s="331">
        <f t="shared" ref="I44" si="12">G44+H44</f>
        <v>0</v>
      </c>
      <c r="J44" s="331">
        <f>TRUNC(G44*F44,2)</f>
        <v>0</v>
      </c>
      <c r="K44" s="331">
        <f>TRUNC(H44*F44,2)</f>
        <v>0</v>
      </c>
      <c r="L44" s="332">
        <f>J44+K44</f>
        <v>0</v>
      </c>
    </row>
    <row r="45" spans="1:12" s="21" customFormat="1" ht="12" x14ac:dyDescent="0.2">
      <c r="B45" s="13"/>
      <c r="C45" s="172"/>
      <c r="D45" s="176" t="s">
        <v>70</v>
      </c>
      <c r="E45" s="177"/>
      <c r="F45" s="178"/>
      <c r="G45" s="179"/>
      <c r="H45" s="179"/>
      <c r="I45" s="179"/>
      <c r="J45" s="180">
        <f>J44</f>
        <v>0</v>
      </c>
      <c r="K45" s="180">
        <f>K44</f>
        <v>0</v>
      </c>
      <c r="L45" s="181"/>
    </row>
    <row r="46" spans="1:12" s="21" customFormat="1" ht="12" x14ac:dyDescent="0.2">
      <c r="B46" s="13"/>
      <c r="C46" s="182"/>
      <c r="D46" s="183"/>
      <c r="E46" s="184"/>
      <c r="F46" s="185"/>
      <c r="G46" s="185"/>
      <c r="H46" s="185"/>
      <c r="I46" s="185"/>
      <c r="J46" s="186"/>
      <c r="K46" s="187">
        <f>J45+K45</f>
        <v>0</v>
      </c>
      <c r="L46" s="188"/>
    </row>
    <row r="47" spans="1:12" s="21" customFormat="1" ht="12" x14ac:dyDescent="0.2">
      <c r="A47" s="340"/>
      <c r="B47" s="341"/>
      <c r="C47" s="170">
        <v>5</v>
      </c>
      <c r="D47" s="171" t="s">
        <v>108</v>
      </c>
      <c r="E47" s="189"/>
      <c r="F47" s="337"/>
      <c r="G47" s="338"/>
      <c r="H47" s="338"/>
      <c r="I47" s="339"/>
      <c r="J47" s="193"/>
      <c r="K47" s="193"/>
      <c r="L47" s="194"/>
    </row>
    <row r="48" spans="1:12" s="21" customFormat="1" ht="24" x14ac:dyDescent="0.2">
      <c r="A48" s="347"/>
      <c r="B48" s="341"/>
      <c r="C48" s="172" t="s">
        <v>73</v>
      </c>
      <c r="D48" s="299" t="s">
        <v>91</v>
      </c>
      <c r="E48" s="174" t="s">
        <v>71</v>
      </c>
      <c r="F48" s="175">
        <v>2010.85</v>
      </c>
      <c r="G48" s="331">
        <v>0</v>
      </c>
      <c r="H48" s="331">
        <v>0</v>
      </c>
      <c r="I48" s="331">
        <f t="shared" ref="I48:I50" si="13">G48+H48</f>
        <v>0</v>
      </c>
      <c r="J48" s="331">
        <f>TRUNC(G48*F48,2)</f>
        <v>0</v>
      </c>
      <c r="K48" s="331">
        <f>TRUNC(H48*F48,2)</f>
        <v>0</v>
      </c>
      <c r="L48" s="332">
        <f>J48+K48</f>
        <v>0</v>
      </c>
    </row>
    <row r="49" spans="1:12" s="21" customFormat="1" ht="48" x14ac:dyDescent="0.2">
      <c r="A49" s="347"/>
      <c r="B49" s="341"/>
      <c r="C49" s="172" t="s">
        <v>98</v>
      </c>
      <c r="D49" s="351" t="s">
        <v>144</v>
      </c>
      <c r="E49" s="174" t="s">
        <v>71</v>
      </c>
      <c r="F49" s="175">
        <v>1426.85</v>
      </c>
      <c r="G49" s="331">
        <v>0</v>
      </c>
      <c r="H49" s="331">
        <v>0</v>
      </c>
      <c r="I49" s="331">
        <f t="shared" si="13"/>
        <v>0</v>
      </c>
      <c r="J49" s="331">
        <f>TRUNC(G49*F49,2)</f>
        <v>0</v>
      </c>
      <c r="K49" s="331">
        <f>TRUNC(H49*F49,2)</f>
        <v>0</v>
      </c>
      <c r="L49" s="332">
        <f>J49+K49</f>
        <v>0</v>
      </c>
    </row>
    <row r="50" spans="1:12" s="21" customFormat="1" ht="36" x14ac:dyDescent="0.2">
      <c r="A50" s="347"/>
      <c r="B50" s="341"/>
      <c r="C50" s="172" t="s">
        <v>99</v>
      </c>
      <c r="D50" s="299" t="s">
        <v>116</v>
      </c>
      <c r="E50" s="174" t="s">
        <v>71</v>
      </c>
      <c r="F50" s="175">
        <v>284</v>
      </c>
      <c r="G50" s="331">
        <v>0</v>
      </c>
      <c r="H50" s="331">
        <v>0</v>
      </c>
      <c r="I50" s="331">
        <f t="shared" si="13"/>
        <v>0</v>
      </c>
      <c r="J50" s="331">
        <f>TRUNC(G50*F50,2)</f>
        <v>0</v>
      </c>
      <c r="K50" s="331">
        <f>TRUNC(H50*F50,2)</f>
        <v>0</v>
      </c>
      <c r="L50" s="332">
        <f>J50+K50</f>
        <v>0</v>
      </c>
    </row>
    <row r="51" spans="1:12" s="21" customFormat="1" ht="48" x14ac:dyDescent="0.2">
      <c r="A51" s="347"/>
      <c r="B51" s="341"/>
      <c r="C51" s="172" t="s">
        <v>100</v>
      </c>
      <c r="D51" s="351" t="s">
        <v>145</v>
      </c>
      <c r="E51" s="174" t="s">
        <v>71</v>
      </c>
      <c r="F51" s="335">
        <v>160</v>
      </c>
      <c r="G51" s="331">
        <v>0</v>
      </c>
      <c r="H51" s="331">
        <v>0</v>
      </c>
      <c r="I51" s="331">
        <f t="shared" ref="I51" si="14">G51+H51</f>
        <v>0</v>
      </c>
      <c r="J51" s="331">
        <f>TRUNC(G51*F51,2)</f>
        <v>0</v>
      </c>
      <c r="K51" s="331">
        <f>TRUNC(H51*F51,2)</f>
        <v>0</v>
      </c>
      <c r="L51" s="332">
        <f>J51+K51</f>
        <v>0</v>
      </c>
    </row>
    <row r="52" spans="1:12" s="21" customFormat="1" ht="48" x14ac:dyDescent="0.2">
      <c r="A52" s="349"/>
      <c r="B52" s="341"/>
      <c r="C52" s="172" t="s">
        <v>109</v>
      </c>
      <c r="D52" s="350" t="s">
        <v>146</v>
      </c>
      <c r="E52" s="174" t="s">
        <v>71</v>
      </c>
      <c r="F52" s="335">
        <v>140</v>
      </c>
      <c r="G52" s="331">
        <v>0</v>
      </c>
      <c r="H52" s="331">
        <v>0</v>
      </c>
      <c r="I52" s="331">
        <f t="shared" ref="I52" si="15">G52+H52</f>
        <v>0</v>
      </c>
      <c r="J52" s="331">
        <f>TRUNC(G52*F52,2)</f>
        <v>0</v>
      </c>
      <c r="K52" s="331">
        <f>TRUNC(H52*F52,2)</f>
        <v>0</v>
      </c>
      <c r="L52" s="332">
        <f>J52+K52</f>
        <v>0</v>
      </c>
    </row>
    <row r="53" spans="1:12" s="21" customFormat="1" ht="12" x14ac:dyDescent="0.2">
      <c r="B53" s="13"/>
      <c r="C53" s="172"/>
      <c r="D53" s="176" t="s">
        <v>70</v>
      </c>
      <c r="E53" s="177"/>
      <c r="F53" s="178"/>
      <c r="G53" s="179"/>
      <c r="H53" s="179"/>
      <c r="I53" s="179"/>
      <c r="J53" s="180">
        <f>SUM(J48:J52)</f>
        <v>0</v>
      </c>
      <c r="K53" s="180">
        <f>SUM(K48:K52)</f>
        <v>0</v>
      </c>
      <c r="L53" s="181"/>
    </row>
    <row r="54" spans="1:12" s="21" customFormat="1" ht="12" x14ac:dyDescent="0.2">
      <c r="B54" s="13"/>
      <c r="C54" s="182"/>
      <c r="D54" s="183"/>
      <c r="E54" s="184"/>
      <c r="F54" s="185"/>
      <c r="G54" s="185"/>
      <c r="H54" s="185"/>
      <c r="I54" s="185"/>
      <c r="J54" s="186"/>
      <c r="K54" s="187">
        <f>J53+K53</f>
        <v>0</v>
      </c>
      <c r="L54" s="188"/>
    </row>
    <row r="55" spans="1:12" s="21" customFormat="1" ht="12" x14ac:dyDescent="0.2">
      <c r="B55" s="13"/>
      <c r="C55" s="170">
        <v>6</v>
      </c>
      <c r="D55" s="171" t="s">
        <v>126</v>
      </c>
      <c r="E55" s="189"/>
      <c r="F55" s="337"/>
      <c r="G55" s="338"/>
      <c r="H55" s="338"/>
      <c r="I55" s="339"/>
      <c r="J55" s="193"/>
      <c r="K55" s="193"/>
      <c r="L55" s="194"/>
    </row>
    <row r="56" spans="1:12" s="21" customFormat="1" ht="24" x14ac:dyDescent="0.2">
      <c r="B56" s="13"/>
      <c r="C56" s="370" t="s">
        <v>93</v>
      </c>
      <c r="D56" s="371" t="s">
        <v>137</v>
      </c>
      <c r="E56" s="382" t="s">
        <v>71</v>
      </c>
      <c r="F56" s="373">
        <v>55.51</v>
      </c>
      <c r="G56" s="374">
        <v>0</v>
      </c>
      <c r="H56" s="374">
        <v>0</v>
      </c>
      <c r="I56" s="374">
        <f t="shared" ref="I56:I61" si="16">G56+H56</f>
        <v>0</v>
      </c>
      <c r="J56" s="374">
        <f t="shared" ref="J56:J61" si="17">TRUNC(G56*F56,2)</f>
        <v>0</v>
      </c>
      <c r="K56" s="374">
        <f t="shared" ref="K56:K61" si="18">TRUNC(H56*F56,2)</f>
        <v>0</v>
      </c>
      <c r="L56" s="375">
        <f t="shared" ref="L56:L61" si="19">J56+K56</f>
        <v>0</v>
      </c>
    </row>
    <row r="57" spans="1:12" s="21" customFormat="1" ht="24" x14ac:dyDescent="0.2">
      <c r="B57" s="13"/>
      <c r="C57" s="370" t="s">
        <v>94</v>
      </c>
      <c r="D57" s="371" t="s">
        <v>138</v>
      </c>
      <c r="E57" s="382" t="s">
        <v>71</v>
      </c>
      <c r="F57" s="373">
        <v>55.51</v>
      </c>
      <c r="G57" s="374">
        <v>0</v>
      </c>
      <c r="H57" s="374">
        <v>0</v>
      </c>
      <c r="I57" s="374">
        <f t="shared" si="16"/>
        <v>0</v>
      </c>
      <c r="J57" s="374">
        <f t="shared" si="17"/>
        <v>0</v>
      </c>
      <c r="K57" s="374">
        <f t="shared" si="18"/>
        <v>0</v>
      </c>
      <c r="L57" s="375">
        <f t="shared" si="19"/>
        <v>0</v>
      </c>
    </row>
    <row r="58" spans="1:12" s="21" customFormat="1" ht="36" x14ac:dyDescent="0.2">
      <c r="B58" s="13"/>
      <c r="C58" s="370" t="s">
        <v>95</v>
      </c>
      <c r="D58" s="371" t="s">
        <v>139</v>
      </c>
      <c r="E58" s="382" t="s">
        <v>71</v>
      </c>
      <c r="F58" s="373">
        <v>55.51</v>
      </c>
      <c r="G58" s="374">
        <v>0</v>
      </c>
      <c r="H58" s="374">
        <v>0</v>
      </c>
      <c r="I58" s="374">
        <f t="shared" si="16"/>
        <v>0</v>
      </c>
      <c r="J58" s="374">
        <f t="shared" si="17"/>
        <v>0</v>
      </c>
      <c r="K58" s="374">
        <f t="shared" si="18"/>
        <v>0</v>
      </c>
      <c r="L58" s="375">
        <f t="shared" si="19"/>
        <v>0</v>
      </c>
    </row>
    <row r="59" spans="1:12" s="21" customFormat="1" ht="48" x14ac:dyDescent="0.2">
      <c r="B59" s="13"/>
      <c r="C59" s="370" t="s">
        <v>127</v>
      </c>
      <c r="D59" s="371" t="s">
        <v>140</v>
      </c>
      <c r="E59" s="382" t="s">
        <v>71</v>
      </c>
      <c r="F59" s="373">
        <v>72.16</v>
      </c>
      <c r="G59" s="374">
        <v>0</v>
      </c>
      <c r="H59" s="374">
        <v>0</v>
      </c>
      <c r="I59" s="374">
        <f t="shared" si="16"/>
        <v>0</v>
      </c>
      <c r="J59" s="374">
        <f t="shared" si="17"/>
        <v>0</v>
      </c>
      <c r="K59" s="374">
        <f t="shared" si="18"/>
        <v>0</v>
      </c>
      <c r="L59" s="375">
        <f t="shared" si="19"/>
        <v>0</v>
      </c>
    </row>
    <row r="60" spans="1:12" s="21" customFormat="1" ht="36" x14ac:dyDescent="0.2">
      <c r="B60" s="13"/>
      <c r="C60" s="370" t="s">
        <v>128</v>
      </c>
      <c r="D60" s="371" t="s">
        <v>141</v>
      </c>
      <c r="E60" s="383" t="s">
        <v>72</v>
      </c>
      <c r="F60" s="373">
        <v>6</v>
      </c>
      <c r="G60" s="374">
        <v>0</v>
      </c>
      <c r="H60" s="374">
        <v>0</v>
      </c>
      <c r="I60" s="374">
        <f t="shared" si="16"/>
        <v>0</v>
      </c>
      <c r="J60" s="374">
        <f t="shared" si="17"/>
        <v>0</v>
      </c>
      <c r="K60" s="374">
        <f t="shared" si="18"/>
        <v>0</v>
      </c>
      <c r="L60" s="375">
        <f t="shared" si="19"/>
        <v>0</v>
      </c>
    </row>
    <row r="61" spans="1:12" s="21" customFormat="1" ht="24" x14ac:dyDescent="0.2">
      <c r="B61" s="13"/>
      <c r="C61" s="370" t="s">
        <v>129</v>
      </c>
      <c r="D61" s="371" t="s">
        <v>142</v>
      </c>
      <c r="E61" s="382" t="s">
        <v>132</v>
      </c>
      <c r="F61" s="373">
        <v>2</v>
      </c>
      <c r="G61" s="374">
        <v>0</v>
      </c>
      <c r="H61" s="374">
        <v>0</v>
      </c>
      <c r="I61" s="374">
        <f t="shared" si="16"/>
        <v>0</v>
      </c>
      <c r="J61" s="374">
        <f t="shared" si="17"/>
        <v>0</v>
      </c>
      <c r="K61" s="374">
        <f t="shared" si="18"/>
        <v>0</v>
      </c>
      <c r="L61" s="375">
        <f t="shared" si="19"/>
        <v>0</v>
      </c>
    </row>
    <row r="62" spans="1:12" s="21" customFormat="1" ht="12" x14ac:dyDescent="0.2">
      <c r="B62" s="13"/>
      <c r="C62" s="370"/>
      <c r="D62" s="376" t="s">
        <v>70</v>
      </c>
      <c r="E62" s="377"/>
      <c r="F62" s="378"/>
      <c r="G62" s="379"/>
      <c r="H62" s="379"/>
      <c r="I62" s="379"/>
      <c r="J62" s="380">
        <f>SUM(J56:J61)</f>
        <v>0</v>
      </c>
      <c r="K62" s="380">
        <f>SUM(K56:K61)</f>
        <v>0</v>
      </c>
      <c r="L62" s="381"/>
    </row>
    <row r="63" spans="1:12" s="21" customFormat="1" ht="12" x14ac:dyDescent="0.2">
      <c r="B63" s="13"/>
      <c r="C63" s="384"/>
      <c r="D63" s="385"/>
      <c r="E63" s="386"/>
      <c r="F63" s="387"/>
      <c r="G63" s="387"/>
      <c r="H63" s="387"/>
      <c r="I63" s="387"/>
      <c r="J63" s="388"/>
      <c r="K63" s="389">
        <f>J62+K62</f>
        <v>0</v>
      </c>
      <c r="L63" s="390"/>
    </row>
    <row r="64" spans="1:12" s="21" customFormat="1" ht="12" x14ac:dyDescent="0.2">
      <c r="A64" s="340"/>
      <c r="B64" s="341"/>
      <c r="C64" s="170">
        <v>7</v>
      </c>
      <c r="D64" s="171" t="s">
        <v>90</v>
      </c>
      <c r="E64" s="189"/>
      <c r="F64" s="337"/>
      <c r="G64" s="338"/>
      <c r="H64" s="338"/>
      <c r="I64" s="339"/>
      <c r="J64" s="193"/>
      <c r="K64" s="193"/>
      <c r="L64" s="194"/>
    </row>
    <row r="65" spans="1:12" s="21" customFormat="1" ht="24" x14ac:dyDescent="0.2">
      <c r="A65" s="347"/>
      <c r="B65" s="348"/>
      <c r="C65" s="172" t="s">
        <v>96</v>
      </c>
      <c r="D65" s="299" t="s">
        <v>122</v>
      </c>
      <c r="E65" s="330" t="s">
        <v>71</v>
      </c>
      <c r="F65" s="335">
        <v>203.46</v>
      </c>
      <c r="G65" s="331">
        <v>0</v>
      </c>
      <c r="H65" s="331">
        <v>0</v>
      </c>
      <c r="I65" s="331">
        <f t="shared" ref="I65:I66" si="20">G65+H65</f>
        <v>0</v>
      </c>
      <c r="J65" s="331">
        <f>TRUNC(G65*F65,2)</f>
        <v>0</v>
      </c>
      <c r="K65" s="331">
        <f>TRUNC(H65*F65,2)</f>
        <v>0</v>
      </c>
      <c r="L65" s="332">
        <f>J65+K65</f>
        <v>0</v>
      </c>
    </row>
    <row r="66" spans="1:12" s="21" customFormat="1" ht="24" x14ac:dyDescent="0.2">
      <c r="A66" s="347"/>
      <c r="B66" s="349"/>
      <c r="C66" s="172" t="s">
        <v>119</v>
      </c>
      <c r="D66" s="299" t="s">
        <v>117</v>
      </c>
      <c r="E66" s="330" t="s">
        <v>71</v>
      </c>
      <c r="F66" s="335">
        <v>203.46</v>
      </c>
      <c r="G66" s="331">
        <v>0</v>
      </c>
      <c r="H66" s="331">
        <v>0</v>
      </c>
      <c r="I66" s="331">
        <f t="shared" si="20"/>
        <v>0</v>
      </c>
      <c r="J66" s="331">
        <f>TRUNC(G66*F66,2)</f>
        <v>0</v>
      </c>
      <c r="K66" s="331">
        <f>TRUNC(H66*F66,2)</f>
        <v>0</v>
      </c>
      <c r="L66" s="332">
        <f>J66+K66</f>
        <v>0</v>
      </c>
    </row>
    <row r="67" spans="1:12" s="21" customFormat="1" ht="24" x14ac:dyDescent="0.2">
      <c r="A67" s="347"/>
      <c r="B67" s="341"/>
      <c r="C67" s="172" t="s">
        <v>120</v>
      </c>
      <c r="D67" s="299" t="s">
        <v>110</v>
      </c>
      <c r="E67" s="195" t="s">
        <v>71</v>
      </c>
      <c r="F67" s="335">
        <v>140</v>
      </c>
      <c r="G67" s="331">
        <v>0</v>
      </c>
      <c r="H67" s="331">
        <v>0</v>
      </c>
      <c r="I67" s="331">
        <f t="shared" ref="I67" si="21">G67+H67</f>
        <v>0</v>
      </c>
      <c r="J67" s="331">
        <f>TRUNC(G67*F67,2)</f>
        <v>0</v>
      </c>
      <c r="K67" s="331">
        <f>TRUNC(H67*F67,2)</f>
        <v>0</v>
      </c>
      <c r="L67" s="332">
        <f>J67+K67</f>
        <v>0</v>
      </c>
    </row>
    <row r="68" spans="1:12" s="21" customFormat="1" ht="12" x14ac:dyDescent="0.2">
      <c r="B68" s="13"/>
      <c r="C68" s="172"/>
      <c r="D68" s="176" t="s">
        <v>70</v>
      </c>
      <c r="E68" s="177"/>
      <c r="F68" s="178"/>
      <c r="G68" s="179"/>
      <c r="H68" s="179"/>
      <c r="I68" s="179"/>
      <c r="J68" s="180">
        <f>SUM(J65:J67)</f>
        <v>0</v>
      </c>
      <c r="K68" s="180">
        <f>SUM(K65:K67)</f>
        <v>0</v>
      </c>
      <c r="L68" s="181"/>
    </row>
    <row r="69" spans="1:12" s="21" customFormat="1" ht="12" x14ac:dyDescent="0.2">
      <c r="B69" s="13"/>
      <c r="C69" s="182"/>
      <c r="D69" s="183"/>
      <c r="E69" s="184"/>
      <c r="F69" s="185"/>
      <c r="G69" s="185"/>
      <c r="H69" s="185"/>
      <c r="I69" s="185"/>
      <c r="J69" s="186"/>
      <c r="K69" s="187">
        <f>J68+K68</f>
        <v>0</v>
      </c>
      <c r="L69" s="188"/>
    </row>
    <row r="70" spans="1:12" s="21" customFormat="1" ht="12" x14ac:dyDescent="0.2">
      <c r="B70" s="13"/>
      <c r="C70" s="170">
        <v>8</v>
      </c>
      <c r="D70" s="171" t="s">
        <v>121</v>
      </c>
      <c r="E70" s="189"/>
      <c r="F70" s="337"/>
      <c r="G70" s="338"/>
      <c r="H70" s="338"/>
      <c r="I70" s="339"/>
      <c r="J70" s="193"/>
      <c r="K70" s="193"/>
      <c r="L70" s="194"/>
    </row>
    <row r="71" spans="1:12" s="21" customFormat="1" ht="36" x14ac:dyDescent="0.2">
      <c r="B71" s="13"/>
      <c r="C71" s="370" t="s">
        <v>123</v>
      </c>
      <c r="D71" s="371" t="s">
        <v>134</v>
      </c>
      <c r="E71" s="372" t="s">
        <v>72</v>
      </c>
      <c r="F71" s="373">
        <v>372.21</v>
      </c>
      <c r="G71" s="374">
        <v>0</v>
      </c>
      <c r="H71" s="374">
        <v>0</v>
      </c>
      <c r="I71" s="374">
        <f t="shared" ref="I71:I73" si="22">G71+H71</f>
        <v>0</v>
      </c>
      <c r="J71" s="374">
        <f>TRUNC(G71*F71,2)</f>
        <v>0</v>
      </c>
      <c r="K71" s="374">
        <f>TRUNC(H71*F71,2)</f>
        <v>0</v>
      </c>
      <c r="L71" s="375">
        <f>J71+K71</f>
        <v>0</v>
      </c>
    </row>
    <row r="72" spans="1:12" s="21" customFormat="1" ht="48" x14ac:dyDescent="0.2">
      <c r="B72" s="13"/>
      <c r="C72" s="370" t="s">
        <v>124</v>
      </c>
      <c r="D72" s="371" t="s">
        <v>135</v>
      </c>
      <c r="E72" s="372" t="s">
        <v>71</v>
      </c>
      <c r="F72" s="373">
        <v>372.21</v>
      </c>
      <c r="G72" s="374">
        <v>0</v>
      </c>
      <c r="H72" s="374">
        <v>0</v>
      </c>
      <c r="I72" s="374">
        <f t="shared" si="22"/>
        <v>0</v>
      </c>
      <c r="J72" s="374">
        <f>TRUNC(G72*F72,2)</f>
        <v>0</v>
      </c>
      <c r="K72" s="374">
        <f>TRUNC(H72*F72,2)</f>
        <v>0</v>
      </c>
      <c r="L72" s="375">
        <f>J72+K72</f>
        <v>0</v>
      </c>
    </row>
    <row r="73" spans="1:12" s="21" customFormat="1" ht="60" x14ac:dyDescent="0.2">
      <c r="B73" s="13"/>
      <c r="C73" s="370" t="s">
        <v>125</v>
      </c>
      <c r="D73" s="371" t="s">
        <v>136</v>
      </c>
      <c r="E73" s="372" t="s">
        <v>71</v>
      </c>
      <c r="F73" s="373">
        <v>372.21</v>
      </c>
      <c r="G73" s="374">
        <v>0</v>
      </c>
      <c r="H73" s="374">
        <v>0</v>
      </c>
      <c r="I73" s="374">
        <f t="shared" si="22"/>
        <v>0</v>
      </c>
      <c r="J73" s="374">
        <f>TRUNC(G73*F73,2)</f>
        <v>0</v>
      </c>
      <c r="K73" s="374">
        <f>TRUNC(H73*F73,2)</f>
        <v>0</v>
      </c>
      <c r="L73" s="375">
        <f>J73+K73</f>
        <v>0</v>
      </c>
    </row>
    <row r="74" spans="1:12" s="21" customFormat="1" ht="12" x14ac:dyDescent="0.2">
      <c r="B74" s="13"/>
      <c r="C74" s="370"/>
      <c r="D74" s="376" t="s">
        <v>70</v>
      </c>
      <c r="E74" s="377"/>
      <c r="F74" s="378"/>
      <c r="G74" s="379"/>
      <c r="H74" s="379"/>
      <c r="I74" s="379"/>
      <c r="J74" s="380">
        <f>SUM(J71:J73)</f>
        <v>0</v>
      </c>
      <c r="K74" s="380">
        <f>SUM(K71:K73)</f>
        <v>0</v>
      </c>
      <c r="L74" s="381"/>
    </row>
    <row r="75" spans="1:12" s="21" customFormat="1" ht="12" x14ac:dyDescent="0.2">
      <c r="B75" s="13"/>
      <c r="C75" s="182"/>
      <c r="D75" s="183"/>
      <c r="E75" s="184"/>
      <c r="F75" s="185"/>
      <c r="G75" s="185"/>
      <c r="H75" s="185"/>
      <c r="I75" s="185"/>
      <c r="J75" s="186"/>
      <c r="K75" s="187">
        <f>J74+K74</f>
        <v>0</v>
      </c>
      <c r="L75" s="188"/>
    </row>
    <row r="76" spans="1:12" s="21" customFormat="1" ht="12" x14ac:dyDescent="0.2">
      <c r="A76" s="340"/>
      <c r="B76" s="341"/>
      <c r="C76" s="170">
        <v>9</v>
      </c>
      <c r="D76" s="171" t="s">
        <v>69</v>
      </c>
      <c r="E76" s="189"/>
      <c r="F76" s="337"/>
      <c r="G76" s="338"/>
      <c r="H76" s="338"/>
      <c r="I76" s="339"/>
      <c r="J76" s="193"/>
      <c r="K76" s="193"/>
      <c r="L76" s="194"/>
    </row>
    <row r="77" spans="1:12" s="21" customFormat="1" ht="12" x14ac:dyDescent="0.2">
      <c r="A77" s="347"/>
      <c r="B77" s="341"/>
      <c r="C77" s="172" t="s">
        <v>118</v>
      </c>
      <c r="D77" s="173" t="s">
        <v>97</v>
      </c>
      <c r="E77" s="174" t="s">
        <v>71</v>
      </c>
      <c r="F77" s="335">
        <v>250</v>
      </c>
      <c r="G77" s="297">
        <v>0</v>
      </c>
      <c r="H77" s="297">
        <v>0</v>
      </c>
      <c r="I77" s="297">
        <v>0</v>
      </c>
      <c r="J77" s="297">
        <f>TRUNC(G77*F77,2)</f>
        <v>0</v>
      </c>
      <c r="K77" s="297">
        <f>TRUNC(H77*F77,2)</f>
        <v>0</v>
      </c>
      <c r="L77" s="298">
        <f>J77+K77</f>
        <v>0</v>
      </c>
    </row>
    <row r="78" spans="1:12" s="21" customFormat="1" ht="12" x14ac:dyDescent="0.2">
      <c r="B78" s="13"/>
      <c r="C78" s="172"/>
      <c r="D78" s="176" t="s">
        <v>70</v>
      </c>
      <c r="E78" s="177"/>
      <c r="F78" s="178"/>
      <c r="G78" s="179"/>
      <c r="H78" s="179"/>
      <c r="I78" s="179"/>
      <c r="J78" s="180">
        <f>J77</f>
        <v>0</v>
      </c>
      <c r="K78" s="180">
        <f>K77</f>
        <v>0</v>
      </c>
      <c r="L78" s="181"/>
    </row>
    <row r="79" spans="1:12" s="21" customFormat="1" ht="12" x14ac:dyDescent="0.2">
      <c r="B79" s="13"/>
      <c r="C79" s="182"/>
      <c r="D79" s="183"/>
      <c r="E79" s="184"/>
      <c r="F79" s="185"/>
      <c r="G79" s="185"/>
      <c r="H79" s="185"/>
      <c r="I79" s="185"/>
      <c r="J79" s="186"/>
      <c r="K79" s="187">
        <f>J78+K78</f>
        <v>0</v>
      </c>
      <c r="L79" s="188"/>
    </row>
    <row r="80" spans="1:12" s="12" customFormat="1" ht="12" x14ac:dyDescent="0.2">
      <c r="B80" s="13"/>
      <c r="C80" s="172"/>
      <c r="D80" s="204"/>
      <c r="E80" s="177"/>
      <c r="F80" s="198"/>
      <c r="G80" s="178"/>
      <c r="H80" s="178"/>
      <c r="I80" s="199"/>
      <c r="J80" s="200"/>
      <c r="K80" s="201"/>
      <c r="L80" s="202"/>
    </row>
    <row r="81" spans="2:13" s="12" customFormat="1" ht="12" x14ac:dyDescent="0.2">
      <c r="B81" s="13"/>
      <c r="C81" s="172"/>
      <c r="D81" s="197" t="s">
        <v>45</v>
      </c>
      <c r="E81" s="177"/>
      <c r="F81" s="198"/>
      <c r="G81" s="178"/>
      <c r="H81" s="178"/>
      <c r="I81" s="199"/>
      <c r="J81" s="200" t="e">
        <f>SUM(J29,J36,J41,J45,J53,J62,J68,J74,#REF!,J78)</f>
        <v>#REF!</v>
      </c>
      <c r="K81" s="201"/>
      <c r="L81" s="202"/>
    </row>
    <row r="82" spans="2:13" s="7" customFormat="1" ht="12" x14ac:dyDescent="0.2">
      <c r="B82" s="11"/>
      <c r="C82" s="172"/>
      <c r="D82" s="197" t="s">
        <v>46</v>
      </c>
      <c r="E82" s="177"/>
      <c r="F82" s="198"/>
      <c r="G82" s="178"/>
      <c r="H82" s="178"/>
      <c r="I82" s="199"/>
      <c r="J82" s="203"/>
      <c r="K82" s="200" t="e">
        <f>SUM(K29,K36,K41,K45,K53,K62,K68,K74,#REF!,K78)</f>
        <v>#REF!</v>
      </c>
      <c r="L82" s="202"/>
    </row>
    <row r="83" spans="2:13" s="7" customFormat="1" ht="12" x14ac:dyDescent="0.2">
      <c r="B83" s="11"/>
      <c r="C83" s="172"/>
      <c r="D83" s="204"/>
      <c r="E83" s="177"/>
      <c r="F83" s="198"/>
      <c r="G83" s="178"/>
      <c r="H83" s="178"/>
      <c r="I83" s="199"/>
      <c r="J83" s="203"/>
      <c r="K83" s="200"/>
      <c r="L83" s="202"/>
    </row>
    <row r="84" spans="2:13" s="7" customFormat="1" ht="12" x14ac:dyDescent="0.2">
      <c r="B84" s="11"/>
      <c r="C84" s="205"/>
      <c r="D84" s="206" t="s">
        <v>39</v>
      </c>
      <c r="E84" s="207"/>
      <c r="F84" s="208"/>
      <c r="G84" s="208"/>
      <c r="H84" s="208"/>
      <c r="I84" s="208"/>
      <c r="J84" s="209"/>
      <c r="K84" s="208" t="e">
        <f>J81+K82</f>
        <v>#REF!</v>
      </c>
      <c r="L84" s="210"/>
      <c r="M84" s="169"/>
    </row>
    <row r="85" spans="2:13" s="7" customFormat="1" ht="12" x14ac:dyDescent="0.2">
      <c r="B85" s="11"/>
      <c r="C85" s="211"/>
      <c r="D85" s="212"/>
      <c r="E85" s="213"/>
      <c r="F85" s="214"/>
      <c r="G85" s="215"/>
      <c r="H85" s="215"/>
      <c r="I85" s="216"/>
      <c r="J85" s="217"/>
      <c r="K85" s="215"/>
      <c r="L85" s="218"/>
    </row>
    <row r="86" spans="2:13" s="7" customFormat="1" ht="12" x14ac:dyDescent="0.2">
      <c r="B86" s="11"/>
      <c r="C86" s="211"/>
      <c r="D86" s="212"/>
      <c r="E86" s="213"/>
      <c r="F86" s="214"/>
      <c r="G86" s="215"/>
      <c r="H86" s="215"/>
      <c r="I86" s="216"/>
      <c r="J86" s="217"/>
      <c r="K86" s="215"/>
      <c r="L86" s="218"/>
    </row>
    <row r="87" spans="2:13" s="7" customFormat="1" ht="12.75" customHeight="1" x14ac:dyDescent="0.2">
      <c r="B87" s="11"/>
      <c r="C87" s="211"/>
      <c r="D87" s="197" t="s">
        <v>21</v>
      </c>
      <c r="E87" s="219"/>
      <c r="F87" s="220"/>
      <c r="G87" s="395" t="s">
        <v>23</v>
      </c>
      <c r="H87" s="396"/>
      <c r="I87" s="396"/>
      <c r="J87" s="396"/>
      <c r="K87" s="396"/>
      <c r="L87" s="397"/>
    </row>
    <row r="88" spans="2:13" s="7" customFormat="1" ht="12.75" customHeight="1" x14ac:dyDescent="0.2">
      <c r="B88" s="11"/>
      <c r="C88" s="211"/>
      <c r="D88" s="197" t="s">
        <v>22</v>
      </c>
      <c r="E88" s="219"/>
      <c r="F88" s="220"/>
      <c r="G88" s="398"/>
      <c r="H88" s="399"/>
      <c r="I88" s="399"/>
      <c r="J88" s="399"/>
      <c r="K88" s="399"/>
      <c r="L88" s="400"/>
    </row>
    <row r="89" spans="2:13" s="7" customFormat="1" ht="12" x14ac:dyDescent="0.2">
      <c r="B89" s="11"/>
      <c r="C89" s="211"/>
      <c r="D89" s="229" t="s">
        <v>24</v>
      </c>
      <c r="E89" s="230"/>
      <c r="F89" s="231">
        <v>0</v>
      </c>
      <c r="G89" s="232"/>
      <c r="H89" s="233"/>
      <c r="I89" s="234"/>
      <c r="J89" s="233"/>
      <c r="K89" s="235"/>
      <c r="L89" s="225"/>
    </row>
    <row r="90" spans="2:13" s="7" customFormat="1" ht="12" x14ac:dyDescent="0.2">
      <c r="B90" s="11"/>
      <c r="C90" s="211"/>
      <c r="D90" s="229" t="s">
        <v>25</v>
      </c>
      <c r="E90" s="230"/>
      <c r="F90" s="231">
        <v>0</v>
      </c>
      <c r="G90" s="236"/>
      <c r="H90" s="237"/>
      <c r="I90" s="238"/>
      <c r="J90" s="237"/>
      <c r="K90" s="239"/>
      <c r="L90" s="240"/>
    </row>
    <row r="91" spans="2:13" s="7" customFormat="1" ht="12" x14ac:dyDescent="0.2">
      <c r="B91" s="11"/>
      <c r="C91" s="211"/>
      <c r="D91" s="229" t="s">
        <v>26</v>
      </c>
      <c r="E91" s="230"/>
      <c r="F91" s="231">
        <v>0</v>
      </c>
      <c r="G91" s="241"/>
      <c r="H91" s="242"/>
      <c r="I91" s="243"/>
      <c r="J91" s="242"/>
      <c r="K91" s="244"/>
      <c r="L91" s="240"/>
    </row>
    <row r="92" spans="2:13" s="7" customFormat="1" ht="12" x14ac:dyDescent="0.2">
      <c r="B92" s="11"/>
      <c r="C92" s="211"/>
      <c r="D92" s="229" t="s">
        <v>27</v>
      </c>
      <c r="E92" s="230"/>
      <c r="F92" s="231">
        <v>0</v>
      </c>
      <c r="G92" s="228"/>
      <c r="H92" s="228"/>
      <c r="I92" s="245"/>
      <c r="J92" s="228"/>
      <c r="K92" s="228"/>
      <c r="L92" s="240"/>
    </row>
    <row r="93" spans="2:13" s="7" customFormat="1" ht="12" x14ac:dyDescent="0.2">
      <c r="B93" s="11"/>
      <c r="C93" s="211"/>
      <c r="D93" s="229" t="s">
        <v>28</v>
      </c>
      <c r="E93" s="230"/>
      <c r="F93" s="231">
        <v>0</v>
      </c>
      <c r="G93" s="228"/>
      <c r="H93" s="228"/>
      <c r="I93" s="245"/>
      <c r="J93" s="228"/>
      <c r="K93" s="228"/>
      <c r="L93" s="240"/>
    </row>
    <row r="94" spans="2:13" s="7" customFormat="1" ht="12" x14ac:dyDescent="0.2">
      <c r="B94" s="11"/>
      <c r="C94" s="211"/>
      <c r="D94" s="229" t="s">
        <v>29</v>
      </c>
      <c r="E94" s="230"/>
      <c r="F94" s="245">
        <f>F95+F96+F98+F97</f>
        <v>0</v>
      </c>
      <c r="G94" s="228"/>
      <c r="H94" s="228"/>
      <c r="I94" s="245"/>
      <c r="J94" s="228"/>
      <c r="K94" s="228"/>
      <c r="L94" s="240"/>
    </row>
    <row r="95" spans="2:13" s="7" customFormat="1" ht="12" x14ac:dyDescent="0.2">
      <c r="B95" s="11"/>
      <c r="C95" s="211"/>
      <c r="D95" s="246" t="s">
        <v>30</v>
      </c>
      <c r="E95" s="247"/>
      <c r="F95" s="248">
        <v>0</v>
      </c>
      <c r="G95" s="249" t="s">
        <v>31</v>
      </c>
      <c r="H95" s="226"/>
      <c r="I95" s="199"/>
      <c r="J95" s="227"/>
      <c r="K95" s="175"/>
      <c r="L95" s="240"/>
    </row>
    <row r="96" spans="2:13" s="7" customFormat="1" ht="12" x14ac:dyDescent="0.2">
      <c r="B96" s="11"/>
      <c r="C96" s="211"/>
      <c r="D96" s="246" t="s">
        <v>32</v>
      </c>
      <c r="E96" s="247"/>
      <c r="F96" s="248">
        <v>0</v>
      </c>
      <c r="G96" s="249" t="s">
        <v>33</v>
      </c>
      <c r="H96" s="226"/>
      <c r="I96" s="199"/>
      <c r="J96" s="227"/>
      <c r="K96" s="175"/>
      <c r="L96" s="240"/>
    </row>
    <row r="97" spans="2:12" s="7" customFormat="1" ht="24" x14ac:dyDescent="0.2">
      <c r="B97" s="11"/>
      <c r="C97" s="211"/>
      <c r="D97" s="246" t="s">
        <v>34</v>
      </c>
      <c r="E97" s="247"/>
      <c r="F97" s="248">
        <v>0</v>
      </c>
      <c r="G97" s="228"/>
      <c r="H97" s="226"/>
      <c r="I97" s="199"/>
      <c r="J97" s="227"/>
      <c r="K97" s="175"/>
      <c r="L97" s="240"/>
    </row>
    <row r="98" spans="2:12" s="7" customFormat="1" ht="12" x14ac:dyDescent="0.2">
      <c r="B98" s="11"/>
      <c r="C98" s="211"/>
      <c r="D98" s="246" t="s">
        <v>35</v>
      </c>
      <c r="E98" s="247"/>
      <c r="F98" s="248">
        <v>0</v>
      </c>
      <c r="G98" s="228"/>
      <c r="H98" s="250"/>
      <c r="I98" s="245"/>
      <c r="J98" s="228"/>
      <c r="K98" s="228"/>
      <c r="L98" s="240"/>
    </row>
    <row r="99" spans="2:12" s="7" customFormat="1" ht="12" x14ac:dyDescent="0.2">
      <c r="B99" s="11"/>
      <c r="C99" s="211"/>
      <c r="D99" s="251"/>
      <c r="E99" s="247"/>
      <c r="F99" s="252"/>
      <c r="G99" s="228"/>
      <c r="H99" s="228"/>
      <c r="I99" s="245"/>
      <c r="J99" s="228"/>
      <c r="K99" s="228"/>
      <c r="L99" s="240"/>
    </row>
    <row r="100" spans="2:12" s="7" customFormat="1" ht="12" x14ac:dyDescent="0.2">
      <c r="B100" s="11"/>
      <c r="C100" s="211"/>
      <c r="D100" s="253" t="s">
        <v>36</v>
      </c>
      <c r="E100" s="254"/>
      <c r="F100" s="255">
        <f>TRUNC(((((1+(F92+F89+F90)/100)*((1+F91/100))*((1+F93/100)))/((1-F94/100)))-1)*100,2)</f>
        <v>0</v>
      </c>
      <c r="G100" s="221"/>
      <c r="H100" s="222"/>
      <c r="I100" s="223"/>
      <c r="J100" s="224"/>
      <c r="K100" s="221"/>
      <c r="L100" s="256"/>
    </row>
    <row r="101" spans="2:12" s="7" customFormat="1" ht="12" x14ac:dyDescent="0.2">
      <c r="B101" s="11"/>
      <c r="C101" s="211"/>
      <c r="D101" s="197"/>
      <c r="E101" s="219"/>
      <c r="F101" s="220"/>
      <c r="G101" s="221"/>
      <c r="H101" s="222"/>
      <c r="I101" s="223"/>
      <c r="J101" s="224"/>
      <c r="K101" s="221"/>
      <c r="L101" s="256"/>
    </row>
    <row r="102" spans="2:12" s="7" customFormat="1" ht="12" x14ac:dyDescent="0.2">
      <c r="B102" s="11"/>
      <c r="C102" s="211"/>
      <c r="D102" s="197" t="s">
        <v>37</v>
      </c>
      <c r="E102" s="219"/>
      <c r="F102" s="220"/>
      <c r="G102" s="221"/>
      <c r="H102" s="222"/>
      <c r="I102" s="223"/>
      <c r="J102" s="224" t="e">
        <f>(F100*J81)/100</f>
        <v>#REF!</v>
      </c>
      <c r="K102" s="221"/>
      <c r="L102" s="256"/>
    </row>
    <row r="103" spans="2:12" s="7" customFormat="1" ht="12" x14ac:dyDescent="0.2">
      <c r="B103" s="11"/>
      <c r="C103" s="211"/>
      <c r="D103" s="197" t="s">
        <v>38</v>
      </c>
      <c r="E103" s="219"/>
      <c r="F103" s="220"/>
      <c r="G103" s="221"/>
      <c r="H103" s="222"/>
      <c r="I103" s="223"/>
      <c r="J103" s="222"/>
      <c r="K103" s="224" t="e">
        <f>(F100*K82)/100</f>
        <v>#REF!</v>
      </c>
      <c r="L103" s="256"/>
    </row>
    <row r="104" spans="2:12" s="7" customFormat="1" ht="12" x14ac:dyDescent="0.2">
      <c r="B104" s="11"/>
      <c r="C104" s="211"/>
      <c r="D104" s="197"/>
      <c r="E104" s="219"/>
      <c r="F104" s="220"/>
      <c r="G104" s="221"/>
      <c r="H104" s="222"/>
      <c r="I104" s="223"/>
      <c r="J104" s="224"/>
      <c r="K104" s="221"/>
      <c r="L104" s="256"/>
    </row>
    <row r="105" spans="2:12" s="7" customFormat="1" ht="12" x14ac:dyDescent="0.2">
      <c r="B105" s="11"/>
      <c r="C105" s="257"/>
      <c r="D105" s="206" t="s">
        <v>39</v>
      </c>
      <c r="E105" s="258"/>
      <c r="F105" s="259"/>
      <c r="G105" s="260"/>
      <c r="H105" s="261"/>
      <c r="I105" s="262"/>
      <c r="J105" s="261"/>
      <c r="K105" s="261" t="e">
        <f>J102+K103</f>
        <v>#REF!</v>
      </c>
      <c r="L105" s="263"/>
    </row>
    <row r="106" spans="2:12" s="7" customFormat="1" thickBot="1" x14ac:dyDescent="0.25">
      <c r="B106" s="11"/>
      <c r="C106" s="300"/>
      <c r="D106" s="301"/>
      <c r="E106" s="302"/>
      <c r="F106" s="303"/>
      <c r="G106" s="304"/>
      <c r="H106" s="305"/>
      <c r="I106" s="306"/>
      <c r="J106" s="305"/>
      <c r="K106" s="304"/>
      <c r="L106" s="307"/>
    </row>
    <row r="107" spans="2:12" s="7" customFormat="1" thickBot="1" x14ac:dyDescent="0.25">
      <c r="B107" s="11"/>
      <c r="C107" s="308"/>
      <c r="D107" s="212"/>
      <c r="E107" s="309"/>
      <c r="F107" s="310"/>
      <c r="G107" s="272"/>
      <c r="H107" s="268"/>
      <c r="I107" s="311"/>
      <c r="J107" s="268"/>
      <c r="K107" s="272"/>
      <c r="L107" s="312"/>
    </row>
    <row r="108" spans="2:12" s="7" customFormat="1" ht="12" x14ac:dyDescent="0.2">
      <c r="B108" s="11"/>
      <c r="C108" s="313"/>
      <c r="D108" s="314" t="s">
        <v>40</v>
      </c>
      <c r="E108" s="315"/>
      <c r="F108" s="316"/>
      <c r="G108" s="317"/>
      <c r="H108" s="318"/>
      <c r="I108" s="319"/>
      <c r="J108" s="320"/>
      <c r="K108" s="317"/>
      <c r="L108" s="321"/>
    </row>
    <row r="109" spans="2:12" s="7" customFormat="1" ht="12" x14ac:dyDescent="0.2">
      <c r="B109" s="11"/>
      <c r="C109" s="211"/>
      <c r="D109" s="197"/>
      <c r="E109" s="219"/>
      <c r="F109" s="220"/>
      <c r="G109" s="221"/>
      <c r="H109" s="222"/>
      <c r="I109" s="223"/>
      <c r="J109" s="224"/>
      <c r="K109" s="221"/>
      <c r="L109" s="256"/>
    </row>
    <row r="110" spans="2:12" s="7" customFormat="1" ht="12" x14ac:dyDescent="0.2">
      <c r="B110" s="11"/>
      <c r="C110" s="211"/>
      <c r="D110" s="197" t="s">
        <v>41</v>
      </c>
      <c r="E110" s="219"/>
      <c r="F110" s="220"/>
      <c r="G110" s="221"/>
      <c r="H110" s="222"/>
      <c r="I110" s="223"/>
      <c r="J110" s="224" t="e">
        <f>J81+J102</f>
        <v>#REF!</v>
      </c>
      <c r="K110" s="221"/>
      <c r="L110" s="256"/>
    </row>
    <row r="111" spans="2:12" s="7" customFormat="1" ht="12" x14ac:dyDescent="0.2">
      <c r="B111" s="11"/>
      <c r="C111" s="211"/>
      <c r="D111" s="197" t="s">
        <v>42</v>
      </c>
      <c r="E111" s="219"/>
      <c r="F111" s="220"/>
      <c r="G111" s="221"/>
      <c r="H111" s="222"/>
      <c r="I111" s="223"/>
      <c r="J111" s="222"/>
      <c r="K111" s="224" t="e">
        <f>K82+K103</f>
        <v>#REF!</v>
      </c>
      <c r="L111" s="256"/>
    </row>
    <row r="112" spans="2:12" s="7" customFormat="1" ht="12" x14ac:dyDescent="0.2">
      <c r="B112" s="11"/>
      <c r="C112" s="211"/>
      <c r="D112" s="197"/>
      <c r="E112" s="219"/>
      <c r="F112" s="220"/>
      <c r="G112" s="221"/>
      <c r="H112" s="222"/>
      <c r="I112" s="223"/>
      <c r="J112" s="224"/>
      <c r="K112" s="221"/>
      <c r="L112" s="256"/>
    </row>
    <row r="113" spans="2:13" s="7" customFormat="1" ht="12" x14ac:dyDescent="0.2">
      <c r="B113" s="11"/>
      <c r="C113" s="257"/>
      <c r="D113" s="206" t="s">
        <v>39</v>
      </c>
      <c r="E113" s="258"/>
      <c r="F113" s="259"/>
      <c r="G113" s="260"/>
      <c r="H113" s="261"/>
      <c r="I113" s="262"/>
      <c r="J113" s="261"/>
      <c r="K113" s="261" t="e">
        <f>J110+K111</f>
        <v>#REF!</v>
      </c>
      <c r="L113" s="263"/>
    </row>
    <row r="114" spans="2:13" s="7" customFormat="1" ht="12" x14ac:dyDescent="0.2">
      <c r="B114" s="11"/>
      <c r="C114" s="211"/>
      <c r="D114" s="264" t="s">
        <v>43</v>
      </c>
      <c r="E114" s="265"/>
      <c r="F114" s="266"/>
      <c r="G114" s="267"/>
      <c r="H114" s="267"/>
      <c r="I114" s="268"/>
      <c r="J114" s="269"/>
      <c r="K114" s="270"/>
      <c r="L114" s="322"/>
    </row>
    <row r="115" spans="2:13" s="7" customFormat="1" ht="12" x14ac:dyDescent="0.2">
      <c r="B115" s="11"/>
      <c r="C115" s="211"/>
      <c r="D115" s="264" t="s">
        <v>44</v>
      </c>
      <c r="E115" s="265"/>
      <c r="F115" s="271"/>
      <c r="G115" s="267"/>
      <c r="H115" s="267"/>
      <c r="I115" s="272" t="s">
        <v>14</v>
      </c>
      <c r="J115" s="269"/>
      <c r="K115" s="293"/>
      <c r="L115" s="322"/>
    </row>
    <row r="116" spans="2:13" s="7" customFormat="1" ht="8.25" customHeight="1" thickBot="1" x14ac:dyDescent="0.25">
      <c r="B116" s="11"/>
      <c r="C116" s="323"/>
      <c r="D116" s="324"/>
      <c r="E116" s="325"/>
      <c r="F116" s="326"/>
      <c r="G116" s="327"/>
      <c r="H116" s="327"/>
      <c r="I116" s="327"/>
      <c r="J116" s="328"/>
      <c r="K116" s="327"/>
      <c r="L116" s="329"/>
    </row>
    <row r="117" spans="2:13" s="3" customFormat="1" x14ac:dyDescent="0.2">
      <c r="B117" s="5"/>
      <c r="C117" s="1"/>
      <c r="D117" s="38"/>
      <c r="E117" s="45"/>
      <c r="F117" s="46"/>
      <c r="G117" s="47"/>
      <c r="H117" s="47"/>
      <c r="I117" s="37"/>
      <c r="J117" s="39"/>
      <c r="K117" s="40"/>
      <c r="L117" s="39"/>
      <c r="M117" s="5"/>
    </row>
    <row r="118" spans="2:13" s="3" customFormat="1" x14ac:dyDescent="0.2">
      <c r="B118" s="5"/>
      <c r="C118" s="1"/>
      <c r="D118" s="22"/>
      <c r="E118" s="23"/>
      <c r="F118" s="24"/>
      <c r="G118" s="16"/>
      <c r="H118" s="16"/>
      <c r="I118" s="20"/>
      <c r="K118" s="14"/>
      <c r="M118" s="5"/>
    </row>
    <row r="119" spans="2:13" s="3" customFormat="1" x14ac:dyDescent="0.2">
      <c r="B119" s="5"/>
      <c r="C119" s="1"/>
      <c r="D119" s="2"/>
      <c r="E119" s="1"/>
      <c r="F119" s="19"/>
      <c r="G119" s="16"/>
      <c r="H119" s="16"/>
      <c r="I119" s="20"/>
      <c r="K119" s="4"/>
      <c r="M119" s="5"/>
    </row>
    <row r="120" spans="2:13" x14ac:dyDescent="0.2">
      <c r="K120" s="15"/>
    </row>
    <row r="123" spans="2:13" s="3" customFormat="1" x14ac:dyDescent="0.2">
      <c r="B123" s="5"/>
      <c r="C123" s="1"/>
      <c r="D123" s="2"/>
      <c r="E123" s="1"/>
      <c r="F123" s="19"/>
      <c r="G123" s="16"/>
      <c r="H123" s="16"/>
      <c r="I123" s="20"/>
      <c r="J123" s="25"/>
      <c r="K123" s="25"/>
      <c r="M123" s="5"/>
    </row>
  </sheetData>
  <mergeCells count="3">
    <mergeCell ref="G87:L88"/>
    <mergeCell ref="C17:L17"/>
    <mergeCell ref="C19:L19"/>
  </mergeCells>
  <printOptions horizontalCentered="1" verticalCentered="1"/>
  <pageMargins left="0.23622047244094491" right="0.23622047244094491" top="0.94488188976377963" bottom="0.74803149606299213" header="0.31496062992125984" footer="0.31496062992125984"/>
  <pageSetup paperSize="9" scale="70" orientation="portrait" r:id="rId1"/>
  <headerFooter alignWithMargins="0">
    <oddHeader xml:space="preserve">&amp;L&amp;G&amp;R&amp;"Arial,Negrito"&amp;8 </oddHeader>
    <oddFooter>&amp;L&amp;P/&amp;N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Equation.3" shapeId="1027" r:id="rId5">
          <objectPr defaultSize="0" autoPict="0" r:id="rId6">
            <anchor moveWithCells="1" sizeWithCells="1">
              <from>
                <xdr:col>6</xdr:col>
                <xdr:colOff>495300</xdr:colOff>
                <xdr:row>85</xdr:row>
                <xdr:rowOff>0</xdr:rowOff>
              </from>
              <to>
                <xdr:col>10</xdr:col>
                <xdr:colOff>714375</xdr:colOff>
                <xdr:row>85</xdr:row>
                <xdr:rowOff>0</xdr:rowOff>
              </to>
            </anchor>
          </objectPr>
        </oleObject>
      </mc:Choice>
      <mc:Fallback>
        <oleObject progId="Equation.3" shapeId="1027" r:id="rId5"/>
      </mc:Fallback>
    </mc:AlternateContent>
    <mc:AlternateContent xmlns:mc="http://schemas.openxmlformats.org/markup-compatibility/2006">
      <mc:Choice Requires="x14">
        <oleObject progId="Equation.3" shapeId="1028" r:id="rId7">
          <objectPr defaultSize="0" autoPict="0" r:id="rId6">
            <anchor moveWithCells="1" sizeWithCells="1">
              <from>
                <xdr:col>6</xdr:col>
                <xdr:colOff>247650</xdr:colOff>
                <xdr:row>88</xdr:row>
                <xdr:rowOff>95250</xdr:rowOff>
              </from>
              <to>
                <xdr:col>10</xdr:col>
                <xdr:colOff>600075</xdr:colOff>
                <xdr:row>90</xdr:row>
                <xdr:rowOff>114300</xdr:rowOff>
              </to>
            </anchor>
          </objectPr>
        </oleObject>
      </mc:Choice>
      <mc:Fallback>
        <oleObject progId="Equation.3" shapeId="1028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showGridLines="0" view="pageBreakPreview" zoomScaleNormal="100" zoomScaleSheetLayoutView="100" workbookViewId="0">
      <selection activeCell="M37" sqref="M37"/>
    </sheetView>
  </sheetViews>
  <sheetFormatPr defaultRowHeight="12.75" x14ac:dyDescent="0.2"/>
  <cols>
    <col min="1" max="1" width="5.7109375" style="48" customWidth="1"/>
    <col min="2" max="2" width="27.28515625" style="49" customWidth="1"/>
    <col min="3" max="3" width="7.28515625" style="50" customWidth="1"/>
    <col min="4" max="4" width="6.28515625" style="50" customWidth="1"/>
    <col min="5" max="5" width="5.28515625" style="50" customWidth="1"/>
    <col min="6" max="6" width="7" style="50" customWidth="1"/>
    <col min="7" max="7" width="4.5703125" style="53" customWidth="1"/>
    <col min="8" max="8" width="6.5703125" style="53" customWidth="1"/>
    <col min="9" max="9" width="4.28515625" style="53" customWidth="1"/>
    <col min="10" max="10" width="6.5703125" style="53" customWidth="1"/>
    <col min="11" max="11" width="5" style="53" customWidth="1"/>
    <col min="12" max="12" width="7.140625" style="53" customWidth="1"/>
    <col min="13" max="13" width="5.140625" style="53" customWidth="1"/>
    <col min="14" max="14" width="6.5703125" style="53" customWidth="1"/>
    <col min="15" max="15" width="5" style="54" customWidth="1"/>
    <col min="16" max="16" width="7.28515625" style="54" customWidth="1"/>
    <col min="17" max="17" width="4.85546875" style="54" customWidth="1"/>
    <col min="18" max="18" width="7" style="54" customWidth="1"/>
    <col min="19" max="19" width="5.28515625" style="54" customWidth="1"/>
    <col min="20" max="20" width="6.85546875" style="54" customWidth="1"/>
    <col min="21" max="21" width="5.5703125" style="54" customWidth="1"/>
    <col min="22" max="22" width="7.42578125" style="54" customWidth="1"/>
    <col min="23" max="252" width="9.140625" style="54"/>
    <col min="253" max="253" width="5" style="54" customWidth="1"/>
    <col min="254" max="254" width="38.42578125" style="54" customWidth="1"/>
    <col min="255" max="256" width="10.28515625" style="54" customWidth="1"/>
    <col min="257" max="258" width="10.7109375" style="54" customWidth="1"/>
    <col min="259" max="270" width="6.5703125" style="54" customWidth="1"/>
    <col min="271" max="508" width="9.140625" style="54"/>
    <col min="509" max="509" width="5" style="54" customWidth="1"/>
    <col min="510" max="510" width="38.42578125" style="54" customWidth="1"/>
    <col min="511" max="512" width="10.28515625" style="54" customWidth="1"/>
    <col min="513" max="514" width="10.7109375" style="54" customWidth="1"/>
    <col min="515" max="526" width="6.5703125" style="54" customWidth="1"/>
    <col min="527" max="764" width="9.140625" style="54"/>
    <col min="765" max="765" width="5" style="54" customWidth="1"/>
    <col min="766" max="766" width="38.42578125" style="54" customWidth="1"/>
    <col min="767" max="768" width="10.28515625" style="54" customWidth="1"/>
    <col min="769" max="770" width="10.7109375" style="54" customWidth="1"/>
    <col min="771" max="782" width="6.5703125" style="54" customWidth="1"/>
    <col min="783" max="1020" width="9.140625" style="54"/>
    <col min="1021" max="1021" width="5" style="54" customWidth="1"/>
    <col min="1022" max="1022" width="38.42578125" style="54" customWidth="1"/>
    <col min="1023" max="1024" width="10.28515625" style="54" customWidth="1"/>
    <col min="1025" max="1026" width="10.7109375" style="54" customWidth="1"/>
    <col min="1027" max="1038" width="6.5703125" style="54" customWidth="1"/>
    <col min="1039" max="1276" width="9.140625" style="54"/>
    <col min="1277" max="1277" width="5" style="54" customWidth="1"/>
    <col min="1278" max="1278" width="38.42578125" style="54" customWidth="1"/>
    <col min="1279" max="1280" width="10.28515625" style="54" customWidth="1"/>
    <col min="1281" max="1282" width="10.7109375" style="54" customWidth="1"/>
    <col min="1283" max="1294" width="6.5703125" style="54" customWidth="1"/>
    <col min="1295" max="1532" width="9.140625" style="54"/>
    <col min="1533" max="1533" width="5" style="54" customWidth="1"/>
    <col min="1534" max="1534" width="38.42578125" style="54" customWidth="1"/>
    <col min="1535" max="1536" width="10.28515625" style="54" customWidth="1"/>
    <col min="1537" max="1538" width="10.7109375" style="54" customWidth="1"/>
    <col min="1539" max="1550" width="6.5703125" style="54" customWidth="1"/>
    <col min="1551" max="1788" width="9.140625" style="54"/>
    <col min="1789" max="1789" width="5" style="54" customWidth="1"/>
    <col min="1790" max="1790" width="38.42578125" style="54" customWidth="1"/>
    <col min="1791" max="1792" width="10.28515625" style="54" customWidth="1"/>
    <col min="1793" max="1794" width="10.7109375" style="54" customWidth="1"/>
    <col min="1795" max="1806" width="6.5703125" style="54" customWidth="1"/>
    <col min="1807" max="2044" width="9.140625" style="54"/>
    <col min="2045" max="2045" width="5" style="54" customWidth="1"/>
    <col min="2046" max="2046" width="38.42578125" style="54" customWidth="1"/>
    <col min="2047" max="2048" width="10.28515625" style="54" customWidth="1"/>
    <col min="2049" max="2050" width="10.7109375" style="54" customWidth="1"/>
    <col min="2051" max="2062" width="6.5703125" style="54" customWidth="1"/>
    <col min="2063" max="2300" width="9.140625" style="54"/>
    <col min="2301" max="2301" width="5" style="54" customWidth="1"/>
    <col min="2302" max="2302" width="38.42578125" style="54" customWidth="1"/>
    <col min="2303" max="2304" width="10.28515625" style="54" customWidth="1"/>
    <col min="2305" max="2306" width="10.7109375" style="54" customWidth="1"/>
    <col min="2307" max="2318" width="6.5703125" style="54" customWidth="1"/>
    <col min="2319" max="2556" width="9.140625" style="54"/>
    <col min="2557" max="2557" width="5" style="54" customWidth="1"/>
    <col min="2558" max="2558" width="38.42578125" style="54" customWidth="1"/>
    <col min="2559" max="2560" width="10.28515625" style="54" customWidth="1"/>
    <col min="2561" max="2562" width="10.7109375" style="54" customWidth="1"/>
    <col min="2563" max="2574" width="6.5703125" style="54" customWidth="1"/>
    <col min="2575" max="2812" width="9.140625" style="54"/>
    <col min="2813" max="2813" width="5" style="54" customWidth="1"/>
    <col min="2814" max="2814" width="38.42578125" style="54" customWidth="1"/>
    <col min="2815" max="2816" width="10.28515625" style="54" customWidth="1"/>
    <col min="2817" max="2818" width="10.7109375" style="54" customWidth="1"/>
    <col min="2819" max="2830" width="6.5703125" style="54" customWidth="1"/>
    <col min="2831" max="3068" width="9.140625" style="54"/>
    <col min="3069" max="3069" width="5" style="54" customWidth="1"/>
    <col min="3070" max="3070" width="38.42578125" style="54" customWidth="1"/>
    <col min="3071" max="3072" width="10.28515625" style="54" customWidth="1"/>
    <col min="3073" max="3074" width="10.7109375" style="54" customWidth="1"/>
    <col min="3075" max="3086" width="6.5703125" style="54" customWidth="1"/>
    <col min="3087" max="3324" width="9.140625" style="54"/>
    <col min="3325" max="3325" width="5" style="54" customWidth="1"/>
    <col min="3326" max="3326" width="38.42578125" style="54" customWidth="1"/>
    <col min="3327" max="3328" width="10.28515625" style="54" customWidth="1"/>
    <col min="3329" max="3330" width="10.7109375" style="54" customWidth="1"/>
    <col min="3331" max="3342" width="6.5703125" style="54" customWidth="1"/>
    <col min="3343" max="3580" width="9.140625" style="54"/>
    <col min="3581" max="3581" width="5" style="54" customWidth="1"/>
    <col min="3582" max="3582" width="38.42578125" style="54" customWidth="1"/>
    <col min="3583" max="3584" width="10.28515625" style="54" customWidth="1"/>
    <col min="3585" max="3586" width="10.7109375" style="54" customWidth="1"/>
    <col min="3587" max="3598" width="6.5703125" style="54" customWidth="1"/>
    <col min="3599" max="3836" width="9.140625" style="54"/>
    <col min="3837" max="3837" width="5" style="54" customWidth="1"/>
    <col min="3838" max="3838" width="38.42578125" style="54" customWidth="1"/>
    <col min="3839" max="3840" width="10.28515625" style="54" customWidth="1"/>
    <col min="3841" max="3842" width="10.7109375" style="54" customWidth="1"/>
    <col min="3843" max="3854" width="6.5703125" style="54" customWidth="1"/>
    <col min="3855" max="4092" width="9.140625" style="54"/>
    <col min="4093" max="4093" width="5" style="54" customWidth="1"/>
    <col min="4094" max="4094" width="38.42578125" style="54" customWidth="1"/>
    <col min="4095" max="4096" width="10.28515625" style="54" customWidth="1"/>
    <col min="4097" max="4098" width="10.7109375" style="54" customWidth="1"/>
    <col min="4099" max="4110" width="6.5703125" style="54" customWidth="1"/>
    <col min="4111" max="4348" width="9.140625" style="54"/>
    <col min="4349" max="4349" width="5" style="54" customWidth="1"/>
    <col min="4350" max="4350" width="38.42578125" style="54" customWidth="1"/>
    <col min="4351" max="4352" width="10.28515625" style="54" customWidth="1"/>
    <col min="4353" max="4354" width="10.7109375" style="54" customWidth="1"/>
    <col min="4355" max="4366" width="6.5703125" style="54" customWidth="1"/>
    <col min="4367" max="4604" width="9.140625" style="54"/>
    <col min="4605" max="4605" width="5" style="54" customWidth="1"/>
    <col min="4606" max="4606" width="38.42578125" style="54" customWidth="1"/>
    <col min="4607" max="4608" width="10.28515625" style="54" customWidth="1"/>
    <col min="4609" max="4610" width="10.7109375" style="54" customWidth="1"/>
    <col min="4611" max="4622" width="6.5703125" style="54" customWidth="1"/>
    <col min="4623" max="4860" width="9.140625" style="54"/>
    <col min="4861" max="4861" width="5" style="54" customWidth="1"/>
    <col min="4862" max="4862" width="38.42578125" style="54" customWidth="1"/>
    <col min="4863" max="4864" width="10.28515625" style="54" customWidth="1"/>
    <col min="4865" max="4866" width="10.7109375" style="54" customWidth="1"/>
    <col min="4867" max="4878" width="6.5703125" style="54" customWidth="1"/>
    <col min="4879" max="5116" width="9.140625" style="54"/>
    <col min="5117" max="5117" width="5" style="54" customWidth="1"/>
    <col min="5118" max="5118" width="38.42578125" style="54" customWidth="1"/>
    <col min="5119" max="5120" width="10.28515625" style="54" customWidth="1"/>
    <col min="5121" max="5122" width="10.7109375" style="54" customWidth="1"/>
    <col min="5123" max="5134" width="6.5703125" style="54" customWidth="1"/>
    <col min="5135" max="5372" width="9.140625" style="54"/>
    <col min="5373" max="5373" width="5" style="54" customWidth="1"/>
    <col min="5374" max="5374" width="38.42578125" style="54" customWidth="1"/>
    <col min="5375" max="5376" width="10.28515625" style="54" customWidth="1"/>
    <col min="5377" max="5378" width="10.7109375" style="54" customWidth="1"/>
    <col min="5379" max="5390" width="6.5703125" style="54" customWidth="1"/>
    <col min="5391" max="5628" width="9.140625" style="54"/>
    <col min="5629" max="5629" width="5" style="54" customWidth="1"/>
    <col min="5630" max="5630" width="38.42578125" style="54" customWidth="1"/>
    <col min="5631" max="5632" width="10.28515625" style="54" customWidth="1"/>
    <col min="5633" max="5634" width="10.7109375" style="54" customWidth="1"/>
    <col min="5635" max="5646" width="6.5703125" style="54" customWidth="1"/>
    <col min="5647" max="5884" width="9.140625" style="54"/>
    <col min="5885" max="5885" width="5" style="54" customWidth="1"/>
    <col min="5886" max="5886" width="38.42578125" style="54" customWidth="1"/>
    <col min="5887" max="5888" width="10.28515625" style="54" customWidth="1"/>
    <col min="5889" max="5890" width="10.7109375" style="54" customWidth="1"/>
    <col min="5891" max="5902" width="6.5703125" style="54" customWidth="1"/>
    <col min="5903" max="6140" width="9.140625" style="54"/>
    <col min="6141" max="6141" width="5" style="54" customWidth="1"/>
    <col min="6142" max="6142" width="38.42578125" style="54" customWidth="1"/>
    <col min="6143" max="6144" width="10.28515625" style="54" customWidth="1"/>
    <col min="6145" max="6146" width="10.7109375" style="54" customWidth="1"/>
    <col min="6147" max="6158" width="6.5703125" style="54" customWidth="1"/>
    <col min="6159" max="6396" width="9.140625" style="54"/>
    <col min="6397" max="6397" width="5" style="54" customWidth="1"/>
    <col min="6398" max="6398" width="38.42578125" style="54" customWidth="1"/>
    <col min="6399" max="6400" width="10.28515625" style="54" customWidth="1"/>
    <col min="6401" max="6402" width="10.7109375" style="54" customWidth="1"/>
    <col min="6403" max="6414" width="6.5703125" style="54" customWidth="1"/>
    <col min="6415" max="6652" width="9.140625" style="54"/>
    <col min="6653" max="6653" width="5" style="54" customWidth="1"/>
    <col min="6654" max="6654" width="38.42578125" style="54" customWidth="1"/>
    <col min="6655" max="6656" width="10.28515625" style="54" customWidth="1"/>
    <col min="6657" max="6658" width="10.7109375" style="54" customWidth="1"/>
    <col min="6659" max="6670" width="6.5703125" style="54" customWidth="1"/>
    <col min="6671" max="6908" width="9.140625" style="54"/>
    <col min="6909" max="6909" width="5" style="54" customWidth="1"/>
    <col min="6910" max="6910" width="38.42578125" style="54" customWidth="1"/>
    <col min="6911" max="6912" width="10.28515625" style="54" customWidth="1"/>
    <col min="6913" max="6914" width="10.7109375" style="54" customWidth="1"/>
    <col min="6915" max="6926" width="6.5703125" style="54" customWidth="1"/>
    <col min="6927" max="7164" width="9.140625" style="54"/>
    <col min="7165" max="7165" width="5" style="54" customWidth="1"/>
    <col min="7166" max="7166" width="38.42578125" style="54" customWidth="1"/>
    <col min="7167" max="7168" width="10.28515625" style="54" customWidth="1"/>
    <col min="7169" max="7170" width="10.7109375" style="54" customWidth="1"/>
    <col min="7171" max="7182" width="6.5703125" style="54" customWidth="1"/>
    <col min="7183" max="7420" width="9.140625" style="54"/>
    <col min="7421" max="7421" width="5" style="54" customWidth="1"/>
    <col min="7422" max="7422" width="38.42578125" style="54" customWidth="1"/>
    <col min="7423" max="7424" width="10.28515625" style="54" customWidth="1"/>
    <col min="7425" max="7426" width="10.7109375" style="54" customWidth="1"/>
    <col min="7427" max="7438" width="6.5703125" style="54" customWidth="1"/>
    <col min="7439" max="7676" width="9.140625" style="54"/>
    <col min="7677" max="7677" width="5" style="54" customWidth="1"/>
    <col min="7678" max="7678" width="38.42578125" style="54" customWidth="1"/>
    <col min="7679" max="7680" width="10.28515625" style="54" customWidth="1"/>
    <col min="7681" max="7682" width="10.7109375" style="54" customWidth="1"/>
    <col min="7683" max="7694" width="6.5703125" style="54" customWidth="1"/>
    <col min="7695" max="7932" width="9.140625" style="54"/>
    <col min="7933" max="7933" width="5" style="54" customWidth="1"/>
    <col min="7934" max="7934" width="38.42578125" style="54" customWidth="1"/>
    <col min="7935" max="7936" width="10.28515625" style="54" customWidth="1"/>
    <col min="7937" max="7938" width="10.7109375" style="54" customWidth="1"/>
    <col min="7939" max="7950" width="6.5703125" style="54" customWidth="1"/>
    <col min="7951" max="8188" width="9.140625" style="54"/>
    <col min="8189" max="8189" width="5" style="54" customWidth="1"/>
    <col min="8190" max="8190" width="38.42578125" style="54" customWidth="1"/>
    <col min="8191" max="8192" width="10.28515625" style="54" customWidth="1"/>
    <col min="8193" max="8194" width="10.7109375" style="54" customWidth="1"/>
    <col min="8195" max="8206" width="6.5703125" style="54" customWidth="1"/>
    <col min="8207" max="8444" width="9.140625" style="54"/>
    <col min="8445" max="8445" width="5" style="54" customWidth="1"/>
    <col min="8446" max="8446" width="38.42578125" style="54" customWidth="1"/>
    <col min="8447" max="8448" width="10.28515625" style="54" customWidth="1"/>
    <col min="8449" max="8450" width="10.7109375" style="54" customWidth="1"/>
    <col min="8451" max="8462" width="6.5703125" style="54" customWidth="1"/>
    <col min="8463" max="8700" width="9.140625" style="54"/>
    <col min="8701" max="8701" width="5" style="54" customWidth="1"/>
    <col min="8702" max="8702" width="38.42578125" style="54" customWidth="1"/>
    <col min="8703" max="8704" width="10.28515625" style="54" customWidth="1"/>
    <col min="8705" max="8706" width="10.7109375" style="54" customWidth="1"/>
    <col min="8707" max="8718" width="6.5703125" style="54" customWidth="1"/>
    <col min="8719" max="8956" width="9.140625" style="54"/>
    <col min="8957" max="8957" width="5" style="54" customWidth="1"/>
    <col min="8958" max="8958" width="38.42578125" style="54" customWidth="1"/>
    <col min="8959" max="8960" width="10.28515625" style="54" customWidth="1"/>
    <col min="8961" max="8962" width="10.7109375" style="54" customWidth="1"/>
    <col min="8963" max="8974" width="6.5703125" style="54" customWidth="1"/>
    <col min="8975" max="9212" width="9.140625" style="54"/>
    <col min="9213" max="9213" width="5" style="54" customWidth="1"/>
    <col min="9214" max="9214" width="38.42578125" style="54" customWidth="1"/>
    <col min="9215" max="9216" width="10.28515625" style="54" customWidth="1"/>
    <col min="9217" max="9218" width="10.7109375" style="54" customWidth="1"/>
    <col min="9219" max="9230" width="6.5703125" style="54" customWidth="1"/>
    <col min="9231" max="9468" width="9.140625" style="54"/>
    <col min="9469" max="9469" width="5" style="54" customWidth="1"/>
    <col min="9470" max="9470" width="38.42578125" style="54" customWidth="1"/>
    <col min="9471" max="9472" width="10.28515625" style="54" customWidth="1"/>
    <col min="9473" max="9474" width="10.7109375" style="54" customWidth="1"/>
    <col min="9475" max="9486" width="6.5703125" style="54" customWidth="1"/>
    <col min="9487" max="9724" width="9.140625" style="54"/>
    <col min="9725" max="9725" width="5" style="54" customWidth="1"/>
    <col min="9726" max="9726" width="38.42578125" style="54" customWidth="1"/>
    <col min="9727" max="9728" width="10.28515625" style="54" customWidth="1"/>
    <col min="9729" max="9730" width="10.7109375" style="54" customWidth="1"/>
    <col min="9731" max="9742" width="6.5703125" style="54" customWidth="1"/>
    <col min="9743" max="9980" width="9.140625" style="54"/>
    <col min="9981" max="9981" width="5" style="54" customWidth="1"/>
    <col min="9982" max="9982" width="38.42578125" style="54" customWidth="1"/>
    <col min="9983" max="9984" width="10.28515625" style="54" customWidth="1"/>
    <col min="9985" max="9986" width="10.7109375" style="54" customWidth="1"/>
    <col min="9987" max="9998" width="6.5703125" style="54" customWidth="1"/>
    <col min="9999" max="10236" width="9.140625" style="54"/>
    <col min="10237" max="10237" width="5" style="54" customWidth="1"/>
    <col min="10238" max="10238" width="38.42578125" style="54" customWidth="1"/>
    <col min="10239" max="10240" width="10.28515625" style="54" customWidth="1"/>
    <col min="10241" max="10242" width="10.7109375" style="54" customWidth="1"/>
    <col min="10243" max="10254" width="6.5703125" style="54" customWidth="1"/>
    <col min="10255" max="10492" width="9.140625" style="54"/>
    <col min="10493" max="10493" width="5" style="54" customWidth="1"/>
    <col min="10494" max="10494" width="38.42578125" style="54" customWidth="1"/>
    <col min="10495" max="10496" width="10.28515625" style="54" customWidth="1"/>
    <col min="10497" max="10498" width="10.7109375" style="54" customWidth="1"/>
    <col min="10499" max="10510" width="6.5703125" style="54" customWidth="1"/>
    <col min="10511" max="10748" width="9.140625" style="54"/>
    <col min="10749" max="10749" width="5" style="54" customWidth="1"/>
    <col min="10750" max="10750" width="38.42578125" style="54" customWidth="1"/>
    <col min="10751" max="10752" width="10.28515625" style="54" customWidth="1"/>
    <col min="10753" max="10754" width="10.7109375" style="54" customWidth="1"/>
    <col min="10755" max="10766" width="6.5703125" style="54" customWidth="1"/>
    <col min="10767" max="11004" width="9.140625" style="54"/>
    <col min="11005" max="11005" width="5" style="54" customWidth="1"/>
    <col min="11006" max="11006" width="38.42578125" style="54" customWidth="1"/>
    <col min="11007" max="11008" width="10.28515625" style="54" customWidth="1"/>
    <col min="11009" max="11010" width="10.7109375" style="54" customWidth="1"/>
    <col min="11011" max="11022" width="6.5703125" style="54" customWidth="1"/>
    <col min="11023" max="11260" width="9.140625" style="54"/>
    <col min="11261" max="11261" width="5" style="54" customWidth="1"/>
    <col min="11262" max="11262" width="38.42578125" style="54" customWidth="1"/>
    <col min="11263" max="11264" width="10.28515625" style="54" customWidth="1"/>
    <col min="11265" max="11266" width="10.7109375" style="54" customWidth="1"/>
    <col min="11267" max="11278" width="6.5703125" style="54" customWidth="1"/>
    <col min="11279" max="11516" width="9.140625" style="54"/>
    <col min="11517" max="11517" width="5" style="54" customWidth="1"/>
    <col min="11518" max="11518" width="38.42578125" style="54" customWidth="1"/>
    <col min="11519" max="11520" width="10.28515625" style="54" customWidth="1"/>
    <col min="11521" max="11522" width="10.7109375" style="54" customWidth="1"/>
    <col min="11523" max="11534" width="6.5703125" style="54" customWidth="1"/>
    <col min="11535" max="11772" width="9.140625" style="54"/>
    <col min="11773" max="11773" width="5" style="54" customWidth="1"/>
    <col min="11774" max="11774" width="38.42578125" style="54" customWidth="1"/>
    <col min="11775" max="11776" width="10.28515625" style="54" customWidth="1"/>
    <col min="11777" max="11778" width="10.7109375" style="54" customWidth="1"/>
    <col min="11779" max="11790" width="6.5703125" style="54" customWidth="1"/>
    <col min="11791" max="12028" width="9.140625" style="54"/>
    <col min="12029" max="12029" width="5" style="54" customWidth="1"/>
    <col min="12030" max="12030" width="38.42578125" style="54" customWidth="1"/>
    <col min="12031" max="12032" width="10.28515625" style="54" customWidth="1"/>
    <col min="12033" max="12034" width="10.7109375" style="54" customWidth="1"/>
    <col min="12035" max="12046" width="6.5703125" style="54" customWidth="1"/>
    <col min="12047" max="12284" width="9.140625" style="54"/>
    <col min="12285" max="12285" width="5" style="54" customWidth="1"/>
    <col min="12286" max="12286" width="38.42578125" style="54" customWidth="1"/>
    <col min="12287" max="12288" width="10.28515625" style="54" customWidth="1"/>
    <col min="12289" max="12290" width="10.7109375" style="54" customWidth="1"/>
    <col min="12291" max="12302" width="6.5703125" style="54" customWidth="1"/>
    <col min="12303" max="12540" width="9.140625" style="54"/>
    <col min="12541" max="12541" width="5" style="54" customWidth="1"/>
    <col min="12542" max="12542" width="38.42578125" style="54" customWidth="1"/>
    <col min="12543" max="12544" width="10.28515625" style="54" customWidth="1"/>
    <col min="12545" max="12546" width="10.7109375" style="54" customWidth="1"/>
    <col min="12547" max="12558" width="6.5703125" style="54" customWidth="1"/>
    <col min="12559" max="12796" width="9.140625" style="54"/>
    <col min="12797" max="12797" width="5" style="54" customWidth="1"/>
    <col min="12798" max="12798" width="38.42578125" style="54" customWidth="1"/>
    <col min="12799" max="12800" width="10.28515625" style="54" customWidth="1"/>
    <col min="12801" max="12802" width="10.7109375" style="54" customWidth="1"/>
    <col min="12803" max="12814" width="6.5703125" style="54" customWidth="1"/>
    <col min="12815" max="13052" width="9.140625" style="54"/>
    <col min="13053" max="13053" width="5" style="54" customWidth="1"/>
    <col min="13054" max="13054" width="38.42578125" style="54" customWidth="1"/>
    <col min="13055" max="13056" width="10.28515625" style="54" customWidth="1"/>
    <col min="13057" max="13058" width="10.7109375" style="54" customWidth="1"/>
    <col min="13059" max="13070" width="6.5703125" style="54" customWidth="1"/>
    <col min="13071" max="13308" width="9.140625" style="54"/>
    <col min="13309" max="13309" width="5" style="54" customWidth="1"/>
    <col min="13310" max="13310" width="38.42578125" style="54" customWidth="1"/>
    <col min="13311" max="13312" width="10.28515625" style="54" customWidth="1"/>
    <col min="13313" max="13314" width="10.7109375" style="54" customWidth="1"/>
    <col min="13315" max="13326" width="6.5703125" style="54" customWidth="1"/>
    <col min="13327" max="13564" width="9.140625" style="54"/>
    <col min="13565" max="13565" width="5" style="54" customWidth="1"/>
    <col min="13566" max="13566" width="38.42578125" style="54" customWidth="1"/>
    <col min="13567" max="13568" width="10.28515625" style="54" customWidth="1"/>
    <col min="13569" max="13570" width="10.7109375" style="54" customWidth="1"/>
    <col min="13571" max="13582" width="6.5703125" style="54" customWidth="1"/>
    <col min="13583" max="13820" width="9.140625" style="54"/>
    <col min="13821" max="13821" width="5" style="54" customWidth="1"/>
    <col min="13822" max="13822" width="38.42578125" style="54" customWidth="1"/>
    <col min="13823" max="13824" width="10.28515625" style="54" customWidth="1"/>
    <col min="13825" max="13826" width="10.7109375" style="54" customWidth="1"/>
    <col min="13827" max="13838" width="6.5703125" style="54" customWidth="1"/>
    <col min="13839" max="14076" width="9.140625" style="54"/>
    <col min="14077" max="14077" width="5" style="54" customWidth="1"/>
    <col min="14078" max="14078" width="38.42578125" style="54" customWidth="1"/>
    <col min="14079" max="14080" width="10.28515625" style="54" customWidth="1"/>
    <col min="14081" max="14082" width="10.7109375" style="54" customWidth="1"/>
    <col min="14083" max="14094" width="6.5703125" style="54" customWidth="1"/>
    <col min="14095" max="14332" width="9.140625" style="54"/>
    <col min="14333" max="14333" width="5" style="54" customWidth="1"/>
    <col min="14334" max="14334" width="38.42578125" style="54" customWidth="1"/>
    <col min="14335" max="14336" width="10.28515625" style="54" customWidth="1"/>
    <col min="14337" max="14338" width="10.7109375" style="54" customWidth="1"/>
    <col min="14339" max="14350" width="6.5703125" style="54" customWidth="1"/>
    <col min="14351" max="14588" width="9.140625" style="54"/>
    <col min="14589" max="14589" width="5" style="54" customWidth="1"/>
    <col min="14590" max="14590" width="38.42578125" style="54" customWidth="1"/>
    <col min="14591" max="14592" width="10.28515625" style="54" customWidth="1"/>
    <col min="14593" max="14594" width="10.7109375" style="54" customWidth="1"/>
    <col min="14595" max="14606" width="6.5703125" style="54" customWidth="1"/>
    <col min="14607" max="14844" width="9.140625" style="54"/>
    <col min="14845" max="14845" width="5" style="54" customWidth="1"/>
    <col min="14846" max="14846" width="38.42578125" style="54" customWidth="1"/>
    <col min="14847" max="14848" width="10.28515625" style="54" customWidth="1"/>
    <col min="14849" max="14850" width="10.7109375" style="54" customWidth="1"/>
    <col min="14851" max="14862" width="6.5703125" style="54" customWidth="1"/>
    <col min="14863" max="15100" width="9.140625" style="54"/>
    <col min="15101" max="15101" width="5" style="54" customWidth="1"/>
    <col min="15102" max="15102" width="38.42578125" style="54" customWidth="1"/>
    <col min="15103" max="15104" width="10.28515625" style="54" customWidth="1"/>
    <col min="15105" max="15106" width="10.7109375" style="54" customWidth="1"/>
    <col min="15107" max="15118" width="6.5703125" style="54" customWidth="1"/>
    <col min="15119" max="15356" width="9.140625" style="54"/>
    <col min="15357" max="15357" width="5" style="54" customWidth="1"/>
    <col min="15358" max="15358" width="38.42578125" style="54" customWidth="1"/>
    <col min="15359" max="15360" width="10.28515625" style="54" customWidth="1"/>
    <col min="15361" max="15362" width="10.7109375" style="54" customWidth="1"/>
    <col min="15363" max="15374" width="6.5703125" style="54" customWidth="1"/>
    <col min="15375" max="15612" width="9.140625" style="54"/>
    <col min="15613" max="15613" width="5" style="54" customWidth="1"/>
    <col min="15614" max="15614" width="38.42578125" style="54" customWidth="1"/>
    <col min="15615" max="15616" width="10.28515625" style="54" customWidth="1"/>
    <col min="15617" max="15618" width="10.7109375" style="54" customWidth="1"/>
    <col min="15619" max="15630" width="6.5703125" style="54" customWidth="1"/>
    <col min="15631" max="15868" width="9.140625" style="54"/>
    <col min="15869" max="15869" width="5" style="54" customWidth="1"/>
    <col min="15870" max="15870" width="38.42578125" style="54" customWidth="1"/>
    <col min="15871" max="15872" width="10.28515625" style="54" customWidth="1"/>
    <col min="15873" max="15874" width="10.7109375" style="54" customWidth="1"/>
    <col min="15875" max="15886" width="6.5703125" style="54" customWidth="1"/>
    <col min="15887" max="16124" width="9.140625" style="54"/>
    <col min="16125" max="16125" width="5" style="54" customWidth="1"/>
    <col min="16126" max="16126" width="38.42578125" style="54" customWidth="1"/>
    <col min="16127" max="16128" width="10.28515625" style="54" customWidth="1"/>
    <col min="16129" max="16130" width="10.7109375" style="54" customWidth="1"/>
    <col min="16131" max="16142" width="6.5703125" style="54" customWidth="1"/>
    <col min="16143" max="16384" width="9.140625" style="54"/>
  </cols>
  <sheetData>
    <row r="1" spans="1:22" x14ac:dyDescent="0.2">
      <c r="B1" s="366"/>
      <c r="G1" s="51"/>
      <c r="H1" s="52"/>
      <c r="I1" s="52"/>
      <c r="K1" s="51"/>
      <c r="L1" s="52"/>
      <c r="M1" s="52"/>
    </row>
    <row r="2" spans="1:22" ht="12.75" customHeight="1" x14ac:dyDescent="0.2">
      <c r="B2" s="407" t="s">
        <v>47</v>
      </c>
      <c r="C2" s="407"/>
      <c r="D2" s="407"/>
      <c r="E2" s="407"/>
      <c r="F2" s="407"/>
      <c r="G2" s="407"/>
      <c r="H2" s="407"/>
      <c r="I2" s="407"/>
      <c r="J2" s="407"/>
      <c r="K2" s="54"/>
      <c r="L2" s="55"/>
      <c r="M2" s="55"/>
      <c r="N2" s="55"/>
    </row>
    <row r="4" spans="1:22" ht="15" x14ac:dyDescent="0.2">
      <c r="A4" s="56" t="s">
        <v>48</v>
      </c>
      <c r="G4" s="51"/>
      <c r="H4" s="52"/>
      <c r="I4" s="52"/>
      <c r="K4" s="51"/>
      <c r="L4" s="52"/>
      <c r="M4" s="52"/>
    </row>
    <row r="5" spans="1:22" ht="15" x14ac:dyDescent="0.2">
      <c r="A5" s="56"/>
      <c r="B5" s="57" t="s">
        <v>64</v>
      </c>
      <c r="G5" s="51"/>
      <c r="H5" s="52"/>
      <c r="I5" s="52"/>
      <c r="K5" s="51"/>
      <c r="L5" s="52"/>
      <c r="M5" s="52"/>
    </row>
    <row r="6" spans="1:22" ht="15" x14ac:dyDescent="0.2">
      <c r="A6" s="56"/>
      <c r="B6" s="57" t="s">
        <v>65</v>
      </c>
      <c r="G6" s="51"/>
      <c r="H6" s="52"/>
      <c r="I6" s="52"/>
      <c r="K6" s="51"/>
      <c r="L6" s="52"/>
      <c r="M6" s="52"/>
    </row>
    <row r="7" spans="1:22" ht="15" x14ac:dyDescent="0.2">
      <c r="A7" s="56"/>
      <c r="B7" s="57" t="s">
        <v>66</v>
      </c>
      <c r="G7" s="51"/>
      <c r="H7" s="52"/>
      <c r="I7" s="52"/>
      <c r="K7" s="51"/>
      <c r="L7" s="52"/>
      <c r="M7" s="52"/>
    </row>
    <row r="8" spans="1:22" ht="15" x14ac:dyDescent="0.2">
      <c r="A8" s="56"/>
      <c r="B8" s="57" t="s">
        <v>67</v>
      </c>
      <c r="G8" s="51"/>
      <c r="H8" s="52"/>
      <c r="I8" s="52"/>
      <c r="K8" s="51"/>
      <c r="L8" s="52"/>
      <c r="M8" s="52"/>
    </row>
    <row r="9" spans="1:22" x14ac:dyDescent="0.2">
      <c r="A9" s="58"/>
      <c r="B9" s="57" t="s">
        <v>68</v>
      </c>
      <c r="G9" s="51"/>
      <c r="H9" s="52"/>
      <c r="I9" s="52"/>
      <c r="J9" s="59"/>
      <c r="K9" s="51"/>
      <c r="L9" s="52"/>
      <c r="M9" s="52"/>
      <c r="N9" s="59"/>
    </row>
    <row r="10" spans="1:22" x14ac:dyDescent="0.2">
      <c r="B10" s="60"/>
      <c r="G10" s="51"/>
      <c r="H10" s="52"/>
      <c r="I10" s="52"/>
      <c r="J10" s="59"/>
      <c r="K10" s="51"/>
      <c r="L10" s="52"/>
      <c r="M10" s="52"/>
      <c r="N10" s="59"/>
    </row>
    <row r="11" spans="1:22" ht="13.5" thickBot="1" x14ac:dyDescent="0.25"/>
    <row r="12" spans="1:22" s="68" customFormat="1" ht="9" x14ac:dyDescent="0.15">
      <c r="A12" s="61"/>
      <c r="B12" s="62" t="s">
        <v>49</v>
      </c>
      <c r="C12" s="63"/>
      <c r="D12" s="64"/>
      <c r="E12" s="64"/>
      <c r="F12" s="64"/>
      <c r="G12" s="65"/>
      <c r="H12" s="66"/>
      <c r="I12" s="66"/>
      <c r="J12" s="67"/>
      <c r="K12" s="65"/>
      <c r="L12" s="66"/>
      <c r="M12" s="66"/>
      <c r="N12" s="67"/>
      <c r="O12" s="65"/>
      <c r="P12" s="66"/>
      <c r="Q12" s="66"/>
      <c r="R12" s="67"/>
      <c r="S12" s="65"/>
      <c r="T12" s="66"/>
      <c r="U12" s="66"/>
      <c r="V12" s="67"/>
    </row>
    <row r="13" spans="1:22" s="68" customFormat="1" ht="9" x14ac:dyDescent="0.15">
      <c r="A13" s="69"/>
      <c r="B13" s="70"/>
      <c r="C13" s="71"/>
      <c r="D13" s="72"/>
      <c r="E13" s="72"/>
      <c r="F13" s="72"/>
      <c r="G13" s="73"/>
      <c r="H13" s="74" t="s">
        <v>50</v>
      </c>
      <c r="I13" s="75"/>
      <c r="J13" s="76"/>
      <c r="K13" s="73"/>
      <c r="L13" s="74" t="s">
        <v>51</v>
      </c>
      <c r="M13" s="75"/>
      <c r="N13" s="76"/>
      <c r="O13" s="73"/>
      <c r="P13" s="74" t="s">
        <v>111</v>
      </c>
      <c r="Q13" s="75"/>
      <c r="R13" s="76"/>
      <c r="S13" s="73"/>
      <c r="T13" s="74" t="s">
        <v>133</v>
      </c>
      <c r="U13" s="75"/>
      <c r="V13" s="76"/>
    </row>
    <row r="14" spans="1:22" s="68" customFormat="1" ht="9" x14ac:dyDescent="0.15">
      <c r="A14" s="69"/>
      <c r="B14" s="70"/>
      <c r="C14" s="77"/>
      <c r="D14" s="78"/>
      <c r="E14" s="78"/>
      <c r="F14" s="78"/>
      <c r="G14" s="79" t="s">
        <v>52</v>
      </c>
      <c r="H14" s="80"/>
      <c r="I14" s="81" t="s">
        <v>53</v>
      </c>
      <c r="J14" s="82"/>
      <c r="K14" s="79" t="s">
        <v>52</v>
      </c>
      <c r="L14" s="80"/>
      <c r="M14" s="81" t="s">
        <v>53</v>
      </c>
      <c r="N14" s="82"/>
      <c r="O14" s="79" t="s">
        <v>52</v>
      </c>
      <c r="P14" s="80"/>
      <c r="Q14" s="81" t="s">
        <v>53</v>
      </c>
      <c r="R14" s="82"/>
      <c r="S14" s="79" t="s">
        <v>52</v>
      </c>
      <c r="T14" s="80"/>
      <c r="U14" s="81" t="s">
        <v>53</v>
      </c>
      <c r="V14" s="82"/>
    </row>
    <row r="15" spans="1:22" s="68" customFormat="1" ht="25.5" customHeight="1" thickBot="1" x14ac:dyDescent="0.2">
      <c r="A15" s="83" t="s">
        <v>54</v>
      </c>
      <c r="B15" s="84" t="s">
        <v>5</v>
      </c>
      <c r="C15" s="85" t="s">
        <v>8</v>
      </c>
      <c r="D15" s="85" t="s">
        <v>9</v>
      </c>
      <c r="E15" s="86" t="s">
        <v>10</v>
      </c>
      <c r="F15" s="87" t="s">
        <v>55</v>
      </c>
      <c r="G15" s="88" t="s">
        <v>56</v>
      </c>
      <c r="H15" s="89" t="s">
        <v>55</v>
      </c>
      <c r="I15" s="85" t="s">
        <v>56</v>
      </c>
      <c r="J15" s="87" t="s">
        <v>55</v>
      </c>
      <c r="K15" s="88" t="s">
        <v>56</v>
      </c>
      <c r="L15" s="89" t="s">
        <v>55</v>
      </c>
      <c r="M15" s="85" t="s">
        <v>56</v>
      </c>
      <c r="N15" s="87" t="s">
        <v>55</v>
      </c>
      <c r="O15" s="88" t="s">
        <v>56</v>
      </c>
      <c r="P15" s="89" t="s">
        <v>55</v>
      </c>
      <c r="Q15" s="85" t="s">
        <v>56</v>
      </c>
      <c r="R15" s="87" t="s">
        <v>55</v>
      </c>
      <c r="S15" s="88" t="s">
        <v>56</v>
      </c>
      <c r="T15" s="89" t="s">
        <v>55</v>
      </c>
      <c r="U15" s="85" t="s">
        <v>56</v>
      </c>
      <c r="V15" s="87" t="s">
        <v>55</v>
      </c>
    </row>
    <row r="16" spans="1:22" s="68" customFormat="1" ht="11.25" customHeight="1" thickBot="1" x14ac:dyDescent="0.2">
      <c r="A16" s="90" t="s">
        <v>57</v>
      </c>
      <c r="B16" s="91" t="s">
        <v>58</v>
      </c>
      <c r="C16" s="92"/>
      <c r="D16" s="93"/>
      <c r="E16" s="93"/>
      <c r="F16" s="93"/>
      <c r="G16" s="94"/>
      <c r="H16" s="95"/>
      <c r="I16" s="96"/>
      <c r="J16" s="97"/>
      <c r="K16" s="94"/>
      <c r="L16" s="95"/>
      <c r="M16" s="96"/>
      <c r="N16" s="97"/>
      <c r="O16" s="94"/>
      <c r="P16" s="95"/>
      <c r="Q16" s="96"/>
      <c r="R16" s="97"/>
      <c r="S16" s="94"/>
      <c r="T16" s="95"/>
      <c r="U16" s="96"/>
      <c r="V16" s="97"/>
    </row>
    <row r="17" spans="1:22" s="99" customFormat="1" ht="9" x14ac:dyDescent="0.15">
      <c r="A17" s="353">
        <v>1</v>
      </c>
      <c r="B17" s="98" t="str">
        <f>VLOOKUP($A17,'SESC Itajaí'!C23:L79,2,FALSE)</f>
        <v>SERVIÇOS INICIAS</v>
      </c>
      <c r="C17" s="354">
        <f>'SESC Itajaí'!J29</f>
        <v>0</v>
      </c>
      <c r="D17" s="354">
        <f>'SESC Itajaí'!K29</f>
        <v>0</v>
      </c>
      <c r="E17" s="355">
        <f>C17+D17</f>
        <v>0</v>
      </c>
      <c r="F17" s="356" t="e">
        <f t="shared" ref="F17:F23" si="0">(E17/E$27)*100</f>
        <v>#DIV/0!</v>
      </c>
      <c r="G17" s="357">
        <f>C17*H17</f>
        <v>0</v>
      </c>
      <c r="H17" s="358"/>
      <c r="I17" s="354">
        <f>D17*J17</f>
        <v>0</v>
      </c>
      <c r="J17" s="359"/>
      <c r="K17" s="357">
        <f>C17*L17</f>
        <v>0</v>
      </c>
      <c r="L17" s="358"/>
      <c r="M17" s="354">
        <f>D17*N17</f>
        <v>0</v>
      </c>
      <c r="N17" s="359"/>
      <c r="O17" s="357">
        <f>G17*P17</f>
        <v>0</v>
      </c>
      <c r="P17" s="358"/>
      <c r="Q17" s="354">
        <f>H17*R17</f>
        <v>0</v>
      </c>
      <c r="R17" s="359"/>
      <c r="S17" s="357">
        <f>K17*T17</f>
        <v>0</v>
      </c>
      <c r="T17" s="358"/>
      <c r="U17" s="354">
        <f>L17*V17</f>
        <v>0</v>
      </c>
      <c r="V17" s="359"/>
    </row>
    <row r="18" spans="1:22" s="99" customFormat="1" ht="9" x14ac:dyDescent="0.15">
      <c r="A18" s="360">
        <v>2</v>
      </c>
      <c r="B18" s="98" t="str">
        <f>VLOOKUP($A18,'SESC Itajaí'!C23:L79,2,FALSE)</f>
        <v>PINTURA EXTERNA - PRÉDIO PRINCIPAL</v>
      </c>
      <c r="C18" s="100">
        <f>'SESC Itajaí'!J36</f>
        <v>0</v>
      </c>
      <c r="D18" s="100">
        <f>'SESC Itajaí'!K36</f>
        <v>0</v>
      </c>
      <c r="E18" s="101">
        <f>C18+D18</f>
        <v>0</v>
      </c>
      <c r="F18" s="364" t="e">
        <f t="shared" si="0"/>
        <v>#DIV/0!</v>
      </c>
      <c r="G18" s="362">
        <f t="shared" ref="G18:G23" si="1">C18*H18</f>
        <v>0</v>
      </c>
      <c r="H18" s="363"/>
      <c r="I18" s="365">
        <f t="shared" ref="I18:I23" si="2">D18*J18</f>
        <v>0</v>
      </c>
      <c r="J18" s="102"/>
      <c r="K18" s="362">
        <f t="shared" ref="K18:K23" si="3">C18*L18</f>
        <v>0</v>
      </c>
      <c r="L18" s="363"/>
      <c r="M18" s="365">
        <f t="shared" ref="M18:M23" si="4">D18*N18</f>
        <v>0</v>
      </c>
      <c r="N18" s="102"/>
      <c r="O18" s="362">
        <f t="shared" ref="O18:O22" si="5">G18*P18</f>
        <v>0</v>
      </c>
      <c r="P18" s="363"/>
      <c r="Q18" s="365">
        <f t="shared" ref="Q18:Q22" si="6">H18*R18</f>
        <v>0</v>
      </c>
      <c r="R18" s="102"/>
      <c r="S18" s="362">
        <f t="shared" ref="S18:S22" si="7">K18*T18</f>
        <v>0</v>
      </c>
      <c r="T18" s="363"/>
      <c r="U18" s="365">
        <f t="shared" ref="U18:U22" si="8">L18*V18</f>
        <v>0</v>
      </c>
      <c r="V18" s="102"/>
    </row>
    <row r="19" spans="1:22" s="104" customFormat="1" ht="9" x14ac:dyDescent="0.15">
      <c r="A19" s="360">
        <v>3</v>
      </c>
      <c r="B19" s="98" t="str">
        <f>VLOOKUP($A19,'SESC Itajaí'!C24:L79,2,FALSE)</f>
        <v>MURO / PINTURA</v>
      </c>
      <c r="C19" s="100">
        <f>'SESC Itajaí'!J41</f>
        <v>0</v>
      </c>
      <c r="D19" s="100">
        <f>'SESC Itajaí'!K41</f>
        <v>0</v>
      </c>
      <c r="E19" s="101">
        <f>C19+D19</f>
        <v>0</v>
      </c>
      <c r="F19" s="361" t="e">
        <f t="shared" si="0"/>
        <v>#DIV/0!</v>
      </c>
      <c r="G19" s="362">
        <f t="shared" si="1"/>
        <v>0</v>
      </c>
      <c r="H19" s="103"/>
      <c r="I19" s="365">
        <f t="shared" si="2"/>
        <v>0</v>
      </c>
      <c r="J19" s="102"/>
      <c r="K19" s="362">
        <f t="shared" si="3"/>
        <v>0</v>
      </c>
      <c r="L19" s="103"/>
      <c r="M19" s="365">
        <f t="shared" si="4"/>
        <v>0</v>
      </c>
      <c r="N19" s="102"/>
      <c r="O19" s="362">
        <f t="shared" si="5"/>
        <v>0</v>
      </c>
      <c r="P19" s="103"/>
      <c r="Q19" s="365">
        <f t="shared" si="6"/>
        <v>0</v>
      </c>
      <c r="R19" s="102"/>
      <c r="S19" s="362">
        <f t="shared" si="7"/>
        <v>0</v>
      </c>
      <c r="T19" s="103"/>
      <c r="U19" s="365">
        <f t="shared" si="8"/>
        <v>0</v>
      </c>
      <c r="V19" s="102"/>
    </row>
    <row r="20" spans="1:22" s="104" customFormat="1" ht="9" x14ac:dyDescent="0.15">
      <c r="A20" s="360">
        <v>4</v>
      </c>
      <c r="B20" s="98" t="str">
        <f>VLOOKUP($A20,'SESC Itajaí'!C31:L79,2,FALSE)</f>
        <v>PINTURA SUPERFÍCIES METÁLICAS</v>
      </c>
      <c r="C20" s="100">
        <f>'SESC Itajaí'!J45</f>
        <v>0</v>
      </c>
      <c r="D20" s="100">
        <f>'SESC Itajaí'!K45</f>
        <v>0</v>
      </c>
      <c r="E20" s="101">
        <f>C20+D20</f>
        <v>0</v>
      </c>
      <c r="F20" s="361" t="e">
        <f t="shared" si="0"/>
        <v>#DIV/0!</v>
      </c>
      <c r="G20" s="362">
        <f t="shared" si="1"/>
        <v>0</v>
      </c>
      <c r="H20" s="103"/>
      <c r="I20" s="365">
        <f t="shared" si="2"/>
        <v>0</v>
      </c>
      <c r="J20" s="102"/>
      <c r="K20" s="362">
        <f t="shared" si="3"/>
        <v>0</v>
      </c>
      <c r="L20" s="103"/>
      <c r="M20" s="365">
        <f t="shared" si="4"/>
        <v>0</v>
      </c>
      <c r="N20" s="102"/>
      <c r="O20" s="362">
        <f t="shared" si="5"/>
        <v>0</v>
      </c>
      <c r="P20" s="103"/>
      <c r="Q20" s="365">
        <f t="shared" si="6"/>
        <v>0</v>
      </c>
      <c r="R20" s="102"/>
      <c r="S20" s="362">
        <f t="shared" si="7"/>
        <v>0</v>
      </c>
      <c r="T20" s="103"/>
      <c r="U20" s="365">
        <f t="shared" si="8"/>
        <v>0</v>
      </c>
      <c r="V20" s="102"/>
    </row>
    <row r="21" spans="1:22" s="104" customFormat="1" ht="9" x14ac:dyDescent="0.15">
      <c r="A21" s="360">
        <v>5</v>
      </c>
      <c r="B21" s="98" t="str">
        <f>VLOOKUP($A21,'SESC Itajaí'!C32:L80,2,FALSE)</f>
        <v>PINTURA EXTERNA - SESC ESCOLA</v>
      </c>
      <c r="C21" s="100">
        <f>'SESC Itajaí'!J53</f>
        <v>0</v>
      </c>
      <c r="D21" s="100">
        <f>'SESC Itajaí'!K53</f>
        <v>0</v>
      </c>
      <c r="E21" s="101">
        <f>C21+D21</f>
        <v>0</v>
      </c>
      <c r="F21" s="361" t="e">
        <f t="shared" si="0"/>
        <v>#DIV/0!</v>
      </c>
      <c r="G21" s="362">
        <f t="shared" si="1"/>
        <v>0</v>
      </c>
      <c r="H21" s="103"/>
      <c r="I21" s="365">
        <f t="shared" si="2"/>
        <v>0</v>
      </c>
      <c r="J21" s="102"/>
      <c r="K21" s="362">
        <f t="shared" si="3"/>
        <v>0</v>
      </c>
      <c r="L21" s="103"/>
      <c r="M21" s="365">
        <f t="shared" si="4"/>
        <v>0</v>
      </c>
      <c r="N21" s="102"/>
      <c r="O21" s="362">
        <f t="shared" si="5"/>
        <v>0</v>
      </c>
      <c r="P21" s="103"/>
      <c r="Q21" s="365">
        <f t="shared" si="6"/>
        <v>0</v>
      </c>
      <c r="R21" s="102"/>
      <c r="S21" s="362">
        <f t="shared" si="7"/>
        <v>0</v>
      </c>
      <c r="T21" s="103"/>
      <c r="U21" s="365">
        <f t="shared" si="8"/>
        <v>0</v>
      </c>
      <c r="V21" s="102"/>
    </row>
    <row r="22" spans="1:22" s="104" customFormat="1" ht="18" x14ac:dyDescent="0.15">
      <c r="A22" s="360">
        <v>6</v>
      </c>
      <c r="B22" s="369" t="str">
        <f>VLOOKUP($A22,'SESC Itajaí'!C31:L79,2,FALSE)</f>
        <v>COBERTURA RESERVATÓRIO - SESC ESCOLA</v>
      </c>
      <c r="C22" s="100">
        <f>'SESC Itajaí'!J68</f>
        <v>0</v>
      </c>
      <c r="D22" s="100">
        <f>'SESC Itajaí'!K68</f>
        <v>0</v>
      </c>
      <c r="E22" s="101">
        <f t="shared" ref="E22:E23" si="9">C22+D22</f>
        <v>0</v>
      </c>
      <c r="F22" s="361" t="e">
        <f t="shared" si="0"/>
        <v>#DIV/0!</v>
      </c>
      <c r="G22" s="362">
        <f t="shared" si="1"/>
        <v>0</v>
      </c>
      <c r="H22" s="103"/>
      <c r="I22" s="365">
        <f t="shared" si="2"/>
        <v>0</v>
      </c>
      <c r="J22" s="102"/>
      <c r="K22" s="362">
        <f t="shared" si="3"/>
        <v>0</v>
      </c>
      <c r="L22" s="103"/>
      <c r="M22" s="365">
        <f t="shared" si="4"/>
        <v>0</v>
      </c>
      <c r="N22" s="102"/>
      <c r="O22" s="362">
        <f t="shared" si="5"/>
        <v>0</v>
      </c>
      <c r="P22" s="103"/>
      <c r="Q22" s="365">
        <f t="shared" si="6"/>
        <v>0</v>
      </c>
      <c r="R22" s="102"/>
      <c r="S22" s="362">
        <f t="shared" si="7"/>
        <v>0</v>
      </c>
      <c r="T22" s="103"/>
      <c r="U22" s="365">
        <f t="shared" si="8"/>
        <v>0</v>
      </c>
      <c r="V22" s="102"/>
    </row>
    <row r="23" spans="1:22" s="104" customFormat="1" ht="9" x14ac:dyDescent="0.15">
      <c r="A23" s="360">
        <v>7</v>
      </c>
      <c r="B23" s="98" t="str">
        <f>VLOOKUP($A23,'SESC Itajaí'!C31:L80,2,FALSE)</f>
        <v>OBRAS COMPLEMENTARES</v>
      </c>
      <c r="C23" s="100">
        <f>'SESC Itajaí'!J69</f>
        <v>0</v>
      </c>
      <c r="D23" s="100">
        <f>'SESC Itajaí'!K69</f>
        <v>0</v>
      </c>
      <c r="E23" s="101">
        <f t="shared" si="9"/>
        <v>0</v>
      </c>
      <c r="F23" s="361" t="e">
        <f t="shared" si="0"/>
        <v>#DIV/0!</v>
      </c>
      <c r="G23" s="362">
        <f t="shared" si="1"/>
        <v>0</v>
      </c>
      <c r="H23" s="103"/>
      <c r="I23" s="365">
        <f t="shared" si="2"/>
        <v>0</v>
      </c>
      <c r="J23" s="102"/>
      <c r="K23" s="362">
        <f t="shared" si="3"/>
        <v>0</v>
      </c>
      <c r="L23" s="103"/>
      <c r="M23" s="365">
        <f t="shared" si="4"/>
        <v>0</v>
      </c>
      <c r="N23" s="102"/>
      <c r="O23" s="362">
        <f>C23*P23</f>
        <v>0</v>
      </c>
      <c r="P23" s="103"/>
      <c r="Q23" s="365">
        <f>D23*R23</f>
        <v>0</v>
      </c>
      <c r="R23" s="102"/>
      <c r="S23" s="362">
        <f>G23*T23</f>
        <v>0</v>
      </c>
      <c r="T23" s="103"/>
      <c r="U23" s="365">
        <f>H23*V23</f>
        <v>0</v>
      </c>
      <c r="V23" s="102"/>
    </row>
    <row r="24" spans="1:22" s="104" customFormat="1" ht="9" x14ac:dyDescent="0.15">
      <c r="A24" s="360">
        <v>8</v>
      </c>
      <c r="B24" s="98" t="str">
        <f>VLOOKUP($A24,'SESC Itajaí'!C32:L81,2,FALSE)</f>
        <v>PAVIMENTAÇÃO - PLAYGROUND</v>
      </c>
      <c r="C24" s="100">
        <f>'SESC Itajaí'!J70</f>
        <v>0</v>
      </c>
      <c r="D24" s="100">
        <f>'SESC Itajaí'!K70</f>
        <v>0</v>
      </c>
      <c r="E24" s="101">
        <f t="shared" ref="E24:E25" si="10">C24+D24</f>
        <v>0</v>
      </c>
      <c r="F24" s="361" t="e">
        <f t="shared" ref="F24:F25" si="11">(E24/E$27)*100</f>
        <v>#DIV/0!</v>
      </c>
      <c r="G24" s="362">
        <f t="shared" ref="G24:G25" si="12">C24*H24</f>
        <v>0</v>
      </c>
      <c r="H24" s="103"/>
      <c r="I24" s="365">
        <f t="shared" ref="I24:I25" si="13">D24*J24</f>
        <v>0</v>
      </c>
      <c r="J24" s="102"/>
      <c r="K24" s="362">
        <f t="shared" ref="K24:K25" si="14">C24*L24</f>
        <v>0</v>
      </c>
      <c r="L24" s="103"/>
      <c r="M24" s="365">
        <f t="shared" ref="M24:M25" si="15">D24*N24</f>
        <v>0</v>
      </c>
      <c r="N24" s="102"/>
      <c r="O24" s="362">
        <f>C24*P24</f>
        <v>0</v>
      </c>
      <c r="P24" s="103"/>
      <c r="Q24" s="365">
        <f>D24*R24</f>
        <v>0</v>
      </c>
      <c r="R24" s="102"/>
      <c r="S24" s="362">
        <f>G24*T24</f>
        <v>0</v>
      </c>
      <c r="T24" s="103"/>
      <c r="U24" s="365">
        <f>H24*V24</f>
        <v>0</v>
      </c>
      <c r="V24" s="102"/>
    </row>
    <row r="25" spans="1:22" s="104" customFormat="1" ht="8.25" customHeight="1" x14ac:dyDescent="0.15">
      <c r="A25" s="360">
        <v>9</v>
      </c>
      <c r="B25" s="98" t="str">
        <f>VLOOKUP($A25,'SESC Itajaí'!C33:L82,2,FALSE)</f>
        <v>LIMPEZA</v>
      </c>
      <c r="C25" s="100">
        <f>'SESC Itajaí'!J71</f>
        <v>0</v>
      </c>
      <c r="D25" s="100">
        <f>'SESC Itajaí'!K71</f>
        <v>0</v>
      </c>
      <c r="E25" s="101">
        <f t="shared" si="10"/>
        <v>0</v>
      </c>
      <c r="F25" s="361" t="e">
        <f t="shared" si="11"/>
        <v>#DIV/0!</v>
      </c>
      <c r="G25" s="362">
        <f t="shared" si="12"/>
        <v>0</v>
      </c>
      <c r="H25" s="103"/>
      <c r="I25" s="365">
        <f t="shared" si="13"/>
        <v>0</v>
      </c>
      <c r="J25" s="102"/>
      <c r="K25" s="362">
        <f t="shared" si="14"/>
        <v>0</v>
      </c>
      <c r="L25" s="103"/>
      <c r="M25" s="365">
        <f t="shared" si="15"/>
        <v>0</v>
      </c>
      <c r="N25" s="102"/>
      <c r="O25" s="362">
        <f>C25*P25</f>
        <v>0</v>
      </c>
      <c r="P25" s="103"/>
      <c r="Q25" s="365">
        <f>D25*R25</f>
        <v>0</v>
      </c>
      <c r="R25" s="102"/>
      <c r="S25" s="362">
        <f>G25*T25</f>
        <v>0</v>
      </c>
      <c r="T25" s="103"/>
      <c r="U25" s="365">
        <f>H25*V25</f>
        <v>0</v>
      </c>
      <c r="V25" s="102"/>
    </row>
    <row r="26" spans="1:22" s="104" customFormat="1" ht="9" x14ac:dyDescent="0.15">
      <c r="A26" s="360"/>
      <c r="B26" s="105"/>
      <c r="C26" s="100"/>
      <c r="D26" s="100"/>
      <c r="E26" s="106"/>
      <c r="F26" s="364"/>
      <c r="G26" s="107"/>
      <c r="H26" s="108"/>
      <c r="I26" s="100"/>
      <c r="J26" s="109"/>
      <c r="K26" s="107"/>
      <c r="L26" s="108"/>
      <c r="M26" s="100"/>
      <c r="N26" s="109"/>
      <c r="O26" s="107"/>
      <c r="P26" s="108"/>
      <c r="Q26" s="100"/>
      <c r="R26" s="109"/>
      <c r="S26" s="107"/>
      <c r="T26" s="108"/>
      <c r="U26" s="100"/>
      <c r="V26" s="109"/>
    </row>
    <row r="27" spans="1:22" s="68" customFormat="1" ht="9" x14ac:dyDescent="0.15">
      <c r="A27" s="110"/>
      <c r="B27" s="111" t="s">
        <v>39</v>
      </c>
      <c r="C27" s="112">
        <f>SUM(C17:C26)</f>
        <v>0</v>
      </c>
      <c r="D27" s="112">
        <f>SUM(D17:D26)</f>
        <v>0</v>
      </c>
      <c r="E27" s="113">
        <f>SUM(E17:E26)</f>
        <v>0</v>
      </c>
      <c r="F27" s="113" t="e">
        <f>SUM(F17:F25)</f>
        <v>#DIV/0!</v>
      </c>
      <c r="G27" s="107"/>
      <c r="H27" s="100"/>
      <c r="I27" s="100"/>
      <c r="J27" s="114"/>
      <c r="K27" s="107"/>
      <c r="L27" s="100"/>
      <c r="M27" s="100"/>
      <c r="N27" s="114"/>
      <c r="O27" s="107"/>
      <c r="P27" s="100"/>
      <c r="Q27" s="100"/>
      <c r="R27" s="114"/>
      <c r="S27" s="107"/>
      <c r="T27" s="100"/>
      <c r="U27" s="100"/>
      <c r="V27" s="114"/>
    </row>
    <row r="28" spans="1:22" s="123" customFormat="1" ht="9" x14ac:dyDescent="0.15">
      <c r="A28" s="115"/>
      <c r="B28" s="116"/>
      <c r="C28" s="117"/>
      <c r="D28" s="118"/>
      <c r="E28" s="118"/>
      <c r="F28" s="118"/>
      <c r="G28" s="119"/>
      <c r="H28" s="120"/>
      <c r="I28" s="121"/>
      <c r="J28" s="122"/>
      <c r="K28" s="119"/>
      <c r="L28" s="120"/>
      <c r="M28" s="121"/>
      <c r="N28" s="122"/>
      <c r="O28" s="119"/>
      <c r="P28" s="120"/>
      <c r="Q28" s="121"/>
      <c r="R28" s="122"/>
      <c r="S28" s="119"/>
      <c r="T28" s="120"/>
      <c r="U28" s="121"/>
      <c r="V28" s="122"/>
    </row>
    <row r="29" spans="1:22" s="131" customFormat="1" ht="9" x14ac:dyDescent="0.15">
      <c r="A29" s="124"/>
      <c r="B29" s="70" t="s">
        <v>45</v>
      </c>
      <c r="C29" s="125"/>
      <c r="D29" s="126"/>
      <c r="E29" s="126"/>
      <c r="F29" s="126"/>
      <c r="G29" s="127">
        <f>SUM(G17:G25)</f>
        <v>0</v>
      </c>
      <c r="H29" s="128" t="e">
        <f>G29/C27</f>
        <v>#DIV/0!</v>
      </c>
      <c r="I29" s="129"/>
      <c r="J29" s="130"/>
      <c r="K29" s="127">
        <f>SUM(K17:K25)</f>
        <v>0</v>
      </c>
      <c r="L29" s="128" t="e">
        <f>K29/C27</f>
        <v>#DIV/0!</v>
      </c>
      <c r="M29" s="129"/>
      <c r="N29" s="130"/>
      <c r="O29" s="127">
        <f>SUM(O17:O25)</f>
        <v>0</v>
      </c>
      <c r="P29" s="128" t="e">
        <f>O29/D27</f>
        <v>#DIV/0!</v>
      </c>
      <c r="Q29" s="129"/>
      <c r="R29" s="130"/>
      <c r="S29" s="127">
        <f>SUM(S17:S25)</f>
        <v>0</v>
      </c>
      <c r="T29" s="128" t="e">
        <f>S29/D27</f>
        <v>#DIV/0!</v>
      </c>
      <c r="U29" s="129"/>
      <c r="V29" s="130"/>
    </row>
    <row r="30" spans="1:22" s="131" customFormat="1" ht="9" x14ac:dyDescent="0.15">
      <c r="A30" s="124"/>
      <c r="B30" s="70" t="s">
        <v>46</v>
      </c>
      <c r="C30" s="132"/>
      <c r="D30" s="133"/>
      <c r="E30" s="126"/>
      <c r="F30" s="126"/>
      <c r="G30" s="134"/>
      <c r="H30" s="129"/>
      <c r="I30" s="135">
        <f>SUM(I17:I25)</f>
        <v>0</v>
      </c>
      <c r="J30" s="136" t="e">
        <f>I30/D27</f>
        <v>#DIV/0!</v>
      </c>
      <c r="K30" s="134"/>
      <c r="L30" s="129"/>
      <c r="M30" s="135">
        <f>SUM(M17:M25)</f>
        <v>0</v>
      </c>
      <c r="N30" s="136" t="e">
        <f>M30/D27</f>
        <v>#DIV/0!</v>
      </c>
      <c r="O30" s="134"/>
      <c r="P30" s="129"/>
      <c r="Q30" s="135">
        <f>SUM(Q17:Q25)</f>
        <v>0</v>
      </c>
      <c r="R30" s="136" t="e">
        <f>Q30/D27</f>
        <v>#DIV/0!</v>
      </c>
      <c r="S30" s="134"/>
      <c r="T30" s="129"/>
      <c r="U30" s="135">
        <f>SUM(U17:U25)</f>
        <v>0</v>
      </c>
      <c r="V30" s="136" t="e">
        <f>U30/D27</f>
        <v>#DIV/0!</v>
      </c>
    </row>
    <row r="31" spans="1:22" s="131" customFormat="1" ht="9" x14ac:dyDescent="0.15">
      <c r="A31" s="124"/>
      <c r="B31" s="70"/>
      <c r="C31" s="132"/>
      <c r="D31" s="126"/>
      <c r="E31" s="126"/>
      <c r="F31" s="126"/>
      <c r="G31" s="134"/>
      <c r="H31" s="129"/>
      <c r="I31" s="121"/>
      <c r="J31" s="122"/>
      <c r="K31" s="134"/>
      <c r="L31" s="129"/>
      <c r="M31" s="121"/>
      <c r="N31" s="122"/>
      <c r="O31" s="134"/>
      <c r="P31" s="129"/>
      <c r="Q31" s="121"/>
      <c r="R31" s="122"/>
      <c r="S31" s="134"/>
      <c r="T31" s="129"/>
      <c r="U31" s="121"/>
      <c r="V31" s="122"/>
    </row>
    <row r="32" spans="1:22" s="131" customFormat="1" ht="9" x14ac:dyDescent="0.15">
      <c r="A32" s="124"/>
      <c r="B32" s="70" t="s">
        <v>59</v>
      </c>
      <c r="C32" s="112">
        <f>+C27+C27*'SESC Itajaí'!F100/100</f>
        <v>0</v>
      </c>
      <c r="D32" s="126"/>
      <c r="E32" s="126"/>
      <c r="F32" s="126"/>
      <c r="G32" s="127">
        <f>+G29+G29*'SESC Itajaí'!F100/100</f>
        <v>0</v>
      </c>
      <c r="H32" s="128"/>
      <c r="I32" s="129"/>
      <c r="J32" s="130"/>
      <c r="K32" s="127">
        <f>+K29+K29*'SESC Itajaí'!F100/100</f>
        <v>0</v>
      </c>
      <c r="L32" s="128"/>
      <c r="M32" s="129"/>
      <c r="N32" s="130"/>
      <c r="O32" s="127">
        <f>+O29+O29*'SESC Itajaí'!J100/100</f>
        <v>0</v>
      </c>
      <c r="P32" s="128"/>
      <c r="Q32" s="129"/>
      <c r="R32" s="130"/>
      <c r="S32" s="127">
        <f>+S29+S29*'SESC Itajaí'!N100/100</f>
        <v>0</v>
      </c>
      <c r="T32" s="128"/>
      <c r="U32" s="129"/>
      <c r="V32" s="130"/>
    </row>
    <row r="33" spans="1:22" s="131" customFormat="1" ht="9" x14ac:dyDescent="0.15">
      <c r="A33" s="124"/>
      <c r="B33" s="70" t="s">
        <v>60</v>
      </c>
      <c r="C33" s="132"/>
      <c r="D33" s="112">
        <f>+D27+D28*'SESC Itajaí'!F100/100</f>
        <v>0</v>
      </c>
      <c r="E33" s="126"/>
      <c r="F33" s="126"/>
      <c r="G33" s="134"/>
      <c r="H33" s="168"/>
      <c r="I33" s="135">
        <f>+I30+I30*'SESC Itajaí'!F100/100</f>
        <v>0</v>
      </c>
      <c r="J33" s="136"/>
      <c r="K33" s="134"/>
      <c r="L33" s="168"/>
      <c r="M33" s="135">
        <f>+M30+M30*'SESC Itajaí'!F100/100</f>
        <v>0</v>
      </c>
      <c r="N33" s="136"/>
      <c r="O33" s="134"/>
      <c r="P33" s="168"/>
      <c r="Q33" s="135">
        <f>+Q30+Q30*'SESC Itajaí'!J100/100</f>
        <v>0</v>
      </c>
      <c r="R33" s="136"/>
      <c r="S33" s="134"/>
      <c r="T33" s="168"/>
      <c r="U33" s="135">
        <f>+U30+U30*'SESC Itajaí'!N100/100</f>
        <v>0</v>
      </c>
      <c r="V33" s="136"/>
    </row>
    <row r="34" spans="1:22" s="131" customFormat="1" ht="9" x14ac:dyDescent="0.15">
      <c r="A34" s="137"/>
      <c r="B34" s="138" t="s">
        <v>61</v>
      </c>
      <c r="C34" s="132"/>
      <c r="D34" s="139"/>
      <c r="E34" s="112">
        <f>+E27+E27*'SESC Itajaí'!F100/100</f>
        <v>0</v>
      </c>
      <c r="F34" s="139"/>
      <c r="G34" s="140"/>
      <c r="H34" s="141"/>
      <c r="I34" s="142"/>
      <c r="J34" s="143"/>
      <c r="K34" s="140"/>
      <c r="L34" s="141"/>
      <c r="M34" s="142"/>
      <c r="N34" s="143"/>
      <c r="O34" s="140"/>
      <c r="P34" s="141"/>
      <c r="Q34" s="142"/>
      <c r="R34" s="143"/>
      <c r="S34" s="140"/>
      <c r="T34" s="141"/>
      <c r="U34" s="142"/>
      <c r="V34" s="143"/>
    </row>
    <row r="35" spans="1:22" s="131" customFormat="1" ht="9" x14ac:dyDescent="0.15">
      <c r="A35" s="137"/>
      <c r="B35" s="138"/>
      <c r="C35" s="144"/>
      <c r="D35" s="139"/>
      <c r="E35" s="139"/>
      <c r="F35" s="139"/>
      <c r="G35" s="140"/>
      <c r="H35" s="141"/>
      <c r="I35" s="142"/>
      <c r="J35" s="143"/>
      <c r="K35" s="140"/>
      <c r="L35" s="141"/>
      <c r="M35" s="142"/>
      <c r="N35" s="143"/>
      <c r="O35" s="140"/>
      <c r="P35" s="141"/>
      <c r="Q35" s="142"/>
      <c r="R35" s="143"/>
      <c r="S35" s="140"/>
      <c r="T35" s="141"/>
      <c r="U35" s="142"/>
      <c r="V35" s="143"/>
    </row>
    <row r="36" spans="1:22" s="131" customFormat="1" ht="9" x14ac:dyDescent="0.15">
      <c r="A36" s="137"/>
      <c r="B36" s="138" t="s">
        <v>62</v>
      </c>
      <c r="C36" s="144"/>
      <c r="D36" s="139"/>
      <c r="E36" s="139"/>
      <c r="F36" s="139"/>
      <c r="G36" s="145"/>
      <c r="H36" s="141"/>
      <c r="I36" s="142">
        <f>G32+I33</f>
        <v>0</v>
      </c>
      <c r="J36" s="143" t="e">
        <f>I36/E34</f>
        <v>#DIV/0!</v>
      </c>
      <c r="K36" s="145"/>
      <c r="L36" s="141"/>
      <c r="M36" s="142">
        <f>K32+M33</f>
        <v>0</v>
      </c>
      <c r="N36" s="143" t="e">
        <f>M36/E34</f>
        <v>#DIV/0!</v>
      </c>
      <c r="O36" s="145"/>
      <c r="P36" s="141"/>
      <c r="Q36" s="142">
        <f>O32+Q33</f>
        <v>0</v>
      </c>
      <c r="R36" s="143" t="e">
        <f>Q36/E34</f>
        <v>#DIV/0!</v>
      </c>
      <c r="S36" s="145"/>
      <c r="T36" s="141"/>
      <c r="U36" s="142">
        <f>S32+U33</f>
        <v>0</v>
      </c>
      <c r="V36" s="143" t="e">
        <f>U36/E34</f>
        <v>#DIV/0!</v>
      </c>
    </row>
    <row r="37" spans="1:22" s="131" customFormat="1" ht="9" x14ac:dyDescent="0.15">
      <c r="A37" s="137"/>
      <c r="B37" s="138" t="s">
        <v>63</v>
      </c>
      <c r="C37" s="144"/>
      <c r="D37" s="139"/>
      <c r="E37" s="139"/>
      <c r="F37" s="139"/>
      <c r="G37" s="145"/>
      <c r="H37" s="141"/>
      <c r="I37" s="142">
        <f>I36</f>
        <v>0</v>
      </c>
      <c r="J37" s="143" t="e">
        <f>J36</f>
        <v>#DIV/0!</v>
      </c>
      <c r="K37" s="145"/>
      <c r="L37" s="141"/>
      <c r="M37" s="142">
        <f>M36+I37</f>
        <v>0</v>
      </c>
      <c r="N37" s="143" t="e">
        <f>N36+J37</f>
        <v>#DIV/0!</v>
      </c>
      <c r="O37" s="145"/>
      <c r="P37" s="141"/>
      <c r="Q37" s="142">
        <f>Q36+M37</f>
        <v>0</v>
      </c>
      <c r="R37" s="143" t="e">
        <f>R36+N37</f>
        <v>#DIV/0!</v>
      </c>
      <c r="S37" s="145"/>
      <c r="T37" s="141"/>
      <c r="U37" s="142">
        <f>U36+Q37</f>
        <v>0</v>
      </c>
      <c r="V37" s="143" t="e">
        <f>V36+Q37</f>
        <v>#DIV/0!</v>
      </c>
    </row>
    <row r="38" spans="1:22" s="131" customFormat="1" ht="9.75" thickBot="1" x14ac:dyDescent="0.2">
      <c r="A38" s="146"/>
      <c r="B38" s="147"/>
      <c r="C38" s="148"/>
      <c r="D38" s="149"/>
      <c r="E38" s="149"/>
      <c r="F38" s="149"/>
      <c r="G38" s="150"/>
      <c r="H38" s="151"/>
      <c r="I38" s="151"/>
      <c r="J38" s="152"/>
      <c r="K38" s="150"/>
      <c r="L38" s="151"/>
      <c r="M38" s="151"/>
      <c r="N38" s="152"/>
      <c r="O38" s="150"/>
      <c r="P38" s="151"/>
      <c r="Q38" s="151"/>
      <c r="R38" s="152"/>
      <c r="S38" s="150"/>
      <c r="T38" s="151"/>
      <c r="U38" s="151"/>
      <c r="V38" s="152"/>
    </row>
    <row r="39" spans="1:22" x14ac:dyDescent="0.2">
      <c r="G39" s="153"/>
      <c r="H39" s="153"/>
    </row>
    <row r="40" spans="1:22" x14ac:dyDescent="0.2">
      <c r="B40" s="154" t="s">
        <v>13</v>
      </c>
      <c r="C40" s="155"/>
      <c r="D40" s="156"/>
      <c r="E40" s="157"/>
      <c r="F40" s="157"/>
      <c r="G40" s="158"/>
      <c r="H40" s="158"/>
    </row>
    <row r="41" spans="1:22" x14ac:dyDescent="0.2">
      <c r="B41" s="159" t="s">
        <v>43</v>
      </c>
      <c r="C41" s="160"/>
      <c r="D41" s="161"/>
      <c r="E41" s="162"/>
      <c r="F41" s="162"/>
      <c r="G41" s="158"/>
      <c r="H41" s="158"/>
    </row>
    <row r="42" spans="1:22" x14ac:dyDescent="0.2">
      <c r="B42" s="159" t="s">
        <v>44</v>
      </c>
      <c r="C42" s="160"/>
      <c r="D42" s="163"/>
      <c r="E42" s="162"/>
      <c r="F42" s="162"/>
      <c r="G42" s="158"/>
      <c r="H42" s="158"/>
    </row>
    <row r="43" spans="1:22" x14ac:dyDescent="0.2">
      <c r="B43" s="164"/>
      <c r="C43" s="164"/>
      <c r="D43" s="164"/>
      <c r="E43" s="164"/>
      <c r="F43" s="164"/>
      <c r="G43" s="158"/>
      <c r="H43" s="158"/>
    </row>
    <row r="44" spans="1:22" x14ac:dyDescent="0.2">
      <c r="B44" s="164"/>
      <c r="C44" s="164"/>
      <c r="D44" s="164"/>
      <c r="E44" s="164"/>
      <c r="F44" s="164"/>
      <c r="G44" s="165"/>
      <c r="H44" s="165"/>
    </row>
    <row r="45" spans="1:22" x14ac:dyDescent="0.2">
      <c r="B45" s="164"/>
      <c r="C45" s="164"/>
      <c r="D45" s="166"/>
      <c r="E45" s="167" t="s">
        <v>14</v>
      </c>
      <c r="F45" s="166"/>
    </row>
  </sheetData>
  <mergeCells count="1">
    <mergeCell ref="B2:J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SESC Itajaí</vt:lpstr>
      <vt:lpstr>Cronograma Físico Finaceiro</vt:lpstr>
      <vt:lpstr>'Cronograma Físico Finaceiro'!Area_de_impressao</vt:lpstr>
      <vt:lpstr>'SESC Itajaí'!Area_de_impressao</vt:lpstr>
      <vt:lpstr>'SESC Itajaí'!Titulos_de_impressao</vt:lpstr>
    </vt:vector>
  </TitlesOfParts>
  <Company>SESC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SESC</dc:creator>
  <cp:lastModifiedBy>nayara.11109</cp:lastModifiedBy>
  <cp:lastPrinted>2022-05-17T13:14:02Z</cp:lastPrinted>
  <dcterms:created xsi:type="dcterms:W3CDTF">2001-02-15T17:16:09Z</dcterms:created>
  <dcterms:modified xsi:type="dcterms:W3CDTF">2022-07-12T14:22:27Z</dcterms:modified>
</cp:coreProperties>
</file>